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111LEO\прайс\__2026 прайс Лео\2026.06.15\"/>
    </mc:Choice>
  </mc:AlternateContent>
  <xr:revisionPtr revIDLastSave="0" documentId="13_ncr:1_{6F3E8DFD-CE8B-43FF-B41F-7C342F41A017}" xr6:coauthVersionLast="47" xr6:coauthVersionMax="47" xr10:uidLastSave="{00000000-0000-0000-0000-000000000000}"/>
  <bookViews>
    <workbookView xWindow="-120" yWindow="480" windowWidth="29040" windowHeight="15840" tabRatio="767" xr2:uid="{00000000-000D-0000-FFFF-FFFF00000000}"/>
  </bookViews>
  <sheets>
    <sheet name="Весь прайс" sheetId="19" r:id="rId1"/>
    <sheet name="Блискавкозахист" sheetId="10" r:id="rId2"/>
    <sheet name="Уземлення" sheetId="18" r:id="rId3"/>
    <sheet name="Окремостоячі БП" sheetId="13" r:id="rId4"/>
    <sheet name="Активний ESE" sheetId="5" r:id="rId5"/>
    <sheet name="Внутрішній БЗ (ПЗІП)" sheetId="6" r:id="rId6"/>
    <sheet name="ПЗІП Saltek весь прайс" sheetId="17" r:id="rId7"/>
  </sheets>
  <definedNames>
    <definedName name="http___www.leolightman.com_product_details_clip">#REF!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0" l="1"/>
  <c r="G25" i="10"/>
  <c r="G22" i="10"/>
  <c r="G19" i="10"/>
  <c r="G16" i="10"/>
  <c r="G13" i="10"/>
  <c r="G10" i="10"/>
  <c r="G7" i="10"/>
  <c r="G225" i="10"/>
  <c r="G167" i="10"/>
  <c r="G119" i="10"/>
  <c r="G107" i="10"/>
  <c r="G83" i="10"/>
  <c r="G141" i="18"/>
  <c r="G132" i="18"/>
  <c r="G123" i="18"/>
  <c r="G106" i="18"/>
  <c r="F106" i="18"/>
  <c r="G68" i="18"/>
  <c r="G65" i="18"/>
  <c r="G62" i="18"/>
  <c r="G59" i="18"/>
  <c r="G164" i="10"/>
  <c r="G131" i="10"/>
  <c r="H18" i="13"/>
  <c r="F28" i="10" l="1"/>
  <c r="F9" i="19"/>
  <c r="G8" i="10"/>
  <c r="G6" i="10" s="1"/>
  <c r="G11" i="10"/>
  <c r="G9" i="10" s="1"/>
  <c r="G14" i="10"/>
  <c r="G12" i="10" s="1"/>
  <c r="G17" i="10"/>
  <c r="G15" i="10" s="1"/>
  <c r="G20" i="10"/>
  <c r="G18" i="10" s="1"/>
  <c r="G23" i="10"/>
  <c r="G21" i="10" s="1"/>
  <c r="G26" i="10"/>
  <c r="G24" i="10" s="1"/>
  <c r="G29" i="10"/>
  <c r="G27" i="10" s="1"/>
  <c r="G34" i="10"/>
  <c r="G37" i="10"/>
  <c r="G48" i="10"/>
  <c r="G57" i="10"/>
  <c r="G65" i="10"/>
  <c r="G68" i="10"/>
  <c r="G71" i="10"/>
  <c r="G74" i="10"/>
  <c r="G77" i="10"/>
  <c r="G80" i="10"/>
  <c r="G86" i="10"/>
  <c r="G89" i="10"/>
  <c r="G92" i="10"/>
  <c r="G95" i="10"/>
  <c r="G98" i="10"/>
  <c r="G101" i="10"/>
  <c r="G104" i="10"/>
  <c r="G110" i="10"/>
  <c r="G113" i="10"/>
  <c r="G116" i="10"/>
  <c r="G122" i="10"/>
  <c r="G125" i="10"/>
  <c r="G128" i="10"/>
  <c r="G134" i="10"/>
  <c r="G137" i="10"/>
  <c r="G140" i="10"/>
  <c r="G143" i="10"/>
  <c r="G146" i="10"/>
  <c r="G149" i="10"/>
  <c r="G152" i="10"/>
  <c r="G155" i="10"/>
  <c r="G158" i="10"/>
  <c r="G161" i="10"/>
  <c r="G170" i="10"/>
  <c r="G173" i="10"/>
  <c r="G177" i="10"/>
  <c r="G180" i="10"/>
  <c r="G183" i="10"/>
  <c r="G186" i="10"/>
  <c r="G189" i="10"/>
  <c r="G192" i="10"/>
  <c r="G195" i="10"/>
  <c r="G198" i="10"/>
  <c r="G201" i="10"/>
  <c r="G204" i="10"/>
  <c r="G207" i="10"/>
  <c r="G210" i="10"/>
  <c r="G213" i="10"/>
  <c r="G216" i="10"/>
  <c r="G219" i="10"/>
  <c r="G222" i="10"/>
  <c r="G228" i="10"/>
  <c r="G231" i="10"/>
  <c r="G234" i="10"/>
  <c r="G237" i="10"/>
  <c r="G240" i="10"/>
  <c r="G243" i="10"/>
  <c r="G246" i="10"/>
  <c r="G249" i="10"/>
  <c r="G252" i="10"/>
  <c r="G255" i="10"/>
  <c r="G258" i="10"/>
  <c r="G261" i="10"/>
  <c r="G264" i="10"/>
  <c r="G267" i="10"/>
  <c r="G270" i="10"/>
  <c r="G273" i="10"/>
  <c r="G276" i="10"/>
  <c r="G279" i="10"/>
  <c r="G282" i="10"/>
  <c r="G285" i="10"/>
  <c r="G288" i="10"/>
  <c r="G291" i="10"/>
  <c r="G294" i="10"/>
  <c r="G297" i="10"/>
  <c r="G300" i="10"/>
  <c r="G303" i="10"/>
  <c r="G306" i="10"/>
  <c r="G309" i="10"/>
  <c r="G312" i="10"/>
  <c r="G315" i="10"/>
  <c r="G318" i="10"/>
  <c r="G321" i="10"/>
  <c r="G324" i="10"/>
  <c r="G327" i="10"/>
  <c r="G330" i="10"/>
  <c r="G333" i="10"/>
  <c r="G336" i="10"/>
  <c r="G739" i="10" s="1"/>
  <c r="G339" i="10"/>
  <c r="G342" i="10"/>
  <c r="G345" i="10"/>
  <c r="G347" i="10"/>
  <c r="G353" i="10"/>
  <c r="G355" i="10"/>
  <c r="G357" i="10"/>
  <c r="G359" i="10"/>
  <c r="G361" i="10"/>
  <c r="G363" i="10"/>
  <c r="G366" i="10"/>
  <c r="G369" i="10"/>
  <c r="G374" i="10"/>
  <c r="G376" i="10"/>
  <c r="G378" i="10"/>
  <c r="G380" i="10"/>
  <c r="G382" i="10"/>
  <c r="G384" i="10"/>
  <c r="G386" i="10"/>
  <c r="G388" i="10"/>
  <c r="G390" i="10"/>
  <c r="G392" i="10"/>
  <c r="G394" i="10"/>
  <c r="G396" i="10"/>
  <c r="G399" i="10"/>
  <c r="G402" i="10"/>
  <c r="G405" i="10"/>
  <c r="G408" i="10"/>
  <c r="G411" i="10"/>
  <c r="G416" i="10"/>
  <c r="G419" i="10"/>
  <c r="G422" i="10"/>
  <c r="G425" i="10"/>
  <c r="G428" i="10"/>
  <c r="G431" i="10"/>
  <c r="G435" i="10"/>
  <c r="G439" i="10"/>
  <c r="G443" i="10"/>
  <c r="G447" i="10"/>
  <c r="G451" i="10"/>
  <c r="G455" i="10"/>
  <c r="G459" i="10"/>
  <c r="G463" i="10"/>
  <c r="G467" i="10"/>
  <c r="G471" i="10"/>
  <c r="G476" i="10"/>
  <c r="G479" i="10"/>
  <c r="G482" i="10"/>
  <c r="G485" i="10"/>
  <c r="G489" i="10"/>
  <c r="G492" i="10"/>
  <c r="G496" i="10"/>
  <c r="G499" i="10"/>
  <c r="G503" i="10"/>
  <c r="G507" i="10"/>
  <c r="G511" i="10"/>
  <c r="G516" i="10"/>
  <c r="G521" i="10"/>
  <c r="G525" i="10"/>
  <c r="G529" i="10"/>
  <c r="G533" i="10"/>
  <c r="G538" i="10"/>
  <c r="G541" i="10"/>
  <c r="G544" i="10"/>
  <c r="G547" i="10"/>
  <c r="G550" i="10"/>
  <c r="G553" i="10"/>
  <c r="G557" i="10"/>
  <c r="G560" i="10"/>
  <c r="G564" i="10"/>
  <c r="G568" i="10"/>
  <c r="G572" i="10"/>
  <c r="G576" i="10"/>
  <c r="G580" i="10"/>
  <c r="G584" i="10"/>
  <c r="G588" i="10"/>
  <c r="G591" i="10"/>
  <c r="G594" i="10"/>
  <c r="G597" i="10"/>
  <c r="G602" i="10"/>
  <c r="G605" i="10"/>
  <c r="G607" i="10"/>
  <c r="G610" i="10"/>
  <c r="G613" i="10"/>
  <c r="G617" i="10"/>
  <c r="G621" i="10"/>
  <c r="G624" i="10"/>
  <c r="G627" i="10"/>
  <c r="G630" i="10"/>
  <c r="G633" i="10"/>
  <c r="G637" i="10"/>
  <c r="G640" i="10"/>
  <c r="G644" i="10"/>
  <c r="G647" i="10"/>
  <c r="G651" i="10"/>
  <c r="G656" i="10"/>
  <c r="G659" i="10"/>
  <c r="G663" i="10"/>
  <c r="G666" i="10"/>
  <c r="G670" i="10"/>
  <c r="G673" i="10"/>
  <c r="G677" i="10"/>
  <c r="G680" i="10"/>
  <c r="G683" i="10"/>
  <c r="G686" i="10"/>
  <c r="G690" i="10"/>
  <c r="G689" i="10" s="1"/>
  <c r="G693" i="10"/>
  <c r="G695" i="10"/>
  <c r="G698" i="10"/>
  <c r="G701" i="10"/>
  <c r="G705" i="10"/>
  <c r="G708" i="10"/>
  <c r="G712" i="10"/>
  <c r="G715" i="10"/>
  <c r="G718" i="10"/>
  <c r="G721" i="10"/>
  <c r="G724" i="10"/>
  <c r="G727" i="10"/>
  <c r="G730" i="10"/>
  <c r="G733" i="10"/>
  <c r="G736" i="10"/>
  <c r="G743" i="10"/>
  <c r="G747" i="10"/>
  <c r="G751" i="10"/>
  <c r="G755" i="10"/>
  <c r="G758" i="10"/>
  <c r="G762" i="10"/>
  <c r="G761" i="10" s="1"/>
  <c r="G765" i="10"/>
  <c r="G764" i="10" s="1"/>
  <c r="G769" i="10"/>
  <c r="G772" i="10"/>
  <c r="G775" i="10"/>
  <c r="G779" i="10"/>
  <c r="G789" i="10"/>
  <c r="G792" i="10"/>
  <c r="G794" i="10"/>
  <c r="G796" i="10"/>
  <c r="G798" i="10"/>
  <c r="G800" i="10"/>
  <c r="G802" i="10"/>
  <c r="G804" i="10"/>
  <c r="G806" i="10"/>
  <c r="G808" i="10"/>
  <c r="G811" i="10"/>
  <c r="G814" i="10"/>
  <c r="G817" i="10"/>
  <c r="G819" i="10"/>
  <c r="G822" i="10"/>
  <c r="G824" i="10"/>
  <c r="G827" i="10"/>
  <c r="G831" i="10"/>
  <c r="G834" i="10"/>
  <c r="G303" i="19"/>
  <c r="G302" i="19"/>
  <c r="G301" i="19"/>
  <c r="G300" i="19"/>
  <c r="G299" i="19"/>
  <c r="G298" i="19"/>
  <c r="G297" i="19"/>
  <c r="G296" i="19"/>
  <c r="G295" i="19"/>
  <c r="G294" i="19"/>
  <c r="G293" i="19"/>
  <c r="G292" i="19"/>
  <c r="G291" i="19"/>
  <c r="G290" i="19"/>
  <c r="G289" i="19"/>
  <c r="G288" i="19"/>
  <c r="G287" i="19"/>
  <c r="G286" i="19"/>
  <c r="G285" i="19"/>
  <c r="G284" i="19"/>
  <c r="G283" i="19"/>
  <c r="G282" i="19"/>
  <c r="G281" i="19"/>
  <c r="G276" i="19"/>
  <c r="G275" i="19"/>
  <c r="G274" i="19"/>
  <c r="G273" i="19"/>
  <c r="G272" i="19"/>
  <c r="G270" i="19"/>
  <c r="G269" i="19"/>
  <c r="G268" i="19"/>
  <c r="G267" i="19"/>
  <c r="G266" i="19"/>
  <c r="G265" i="19"/>
  <c r="G263" i="19"/>
  <c r="G262" i="19"/>
  <c r="G261" i="19"/>
  <c r="G258" i="19"/>
  <c r="G257" i="19"/>
  <c r="G255" i="19"/>
  <c r="G254" i="19"/>
  <c r="G253" i="19"/>
  <c r="G252" i="19"/>
  <c r="G251" i="19"/>
  <c r="G250" i="19"/>
  <c r="G248" i="19"/>
  <c r="G247" i="19"/>
  <c r="G245" i="19"/>
  <c r="G244" i="19"/>
  <c r="G243" i="19"/>
  <c r="G242" i="19"/>
  <c r="G241" i="19"/>
  <c r="G240" i="19"/>
  <c r="G239" i="19"/>
  <c r="G238" i="19"/>
  <c r="G236" i="19"/>
  <c r="G235" i="19"/>
  <c r="G234" i="19"/>
  <c r="G232" i="19"/>
  <c r="G231" i="19"/>
  <c r="G230" i="19"/>
  <c r="G229" i="19"/>
  <c r="G227" i="19"/>
  <c r="G226" i="19"/>
  <c r="G225" i="19"/>
  <c r="G224" i="19"/>
  <c r="G223" i="19"/>
  <c r="G222" i="19"/>
  <c r="G220" i="19"/>
  <c r="G219" i="19"/>
  <c r="G218" i="19"/>
  <c r="G216" i="19"/>
  <c r="G215" i="19"/>
  <c r="G214" i="19"/>
  <c r="G213" i="19"/>
  <c r="G212" i="19"/>
  <c r="G211" i="19"/>
  <c r="G209" i="19"/>
  <c r="G208" i="19"/>
  <c r="G207" i="19"/>
  <c r="G206" i="19"/>
  <c r="G205" i="19"/>
  <c r="G204" i="19"/>
  <c r="G203" i="19"/>
  <c r="G202" i="19"/>
  <c r="G201" i="19"/>
  <c r="G200" i="19"/>
  <c r="G199" i="19"/>
  <c r="G197" i="19"/>
  <c r="G196" i="19"/>
  <c r="G195" i="19"/>
  <c r="G194" i="19"/>
  <c r="G193" i="19"/>
  <c r="G192" i="19"/>
  <c r="G191" i="19"/>
  <c r="G190" i="19"/>
  <c r="G189" i="19"/>
  <c r="G188" i="19"/>
  <c r="G187" i="19"/>
  <c r="G186" i="19"/>
  <c r="G185" i="19"/>
  <c r="G184" i="19"/>
  <c r="G183" i="19"/>
  <c r="G182" i="19"/>
  <c r="G181" i="19"/>
  <c r="G179" i="19"/>
  <c r="G178" i="19"/>
  <c r="G177" i="19"/>
  <c r="G176" i="19"/>
  <c r="G174" i="19"/>
  <c r="G173" i="19"/>
  <c r="G172" i="19"/>
  <c r="G171" i="19"/>
  <c r="G170" i="19"/>
  <c r="G169" i="19"/>
  <c r="G168" i="19"/>
  <c r="G167" i="19"/>
  <c r="G166" i="19"/>
  <c r="G165" i="19"/>
  <c r="G164" i="19"/>
  <c r="G163" i="19"/>
  <c r="G162" i="19"/>
  <c r="G161" i="19"/>
  <c r="G160" i="19"/>
  <c r="G159" i="19"/>
  <c r="G158" i="19"/>
  <c r="G157" i="19"/>
  <c r="G154" i="19"/>
  <c r="G153" i="19"/>
  <c r="G152" i="19"/>
  <c r="G151" i="19"/>
  <c r="G150" i="19"/>
  <c r="G149" i="19"/>
  <c r="G148" i="19"/>
  <c r="G147" i="19"/>
  <c r="G146" i="19"/>
  <c r="G145" i="19"/>
  <c r="G144" i="19"/>
  <c r="G143" i="19"/>
  <c r="G142" i="19"/>
  <c r="G141" i="19"/>
  <c r="G140" i="19"/>
  <c r="G139" i="19"/>
  <c r="G138" i="19"/>
  <c r="G137" i="19"/>
  <c r="G136" i="19"/>
  <c r="G135" i="19"/>
  <c r="G134" i="19"/>
  <c r="G133" i="19"/>
  <c r="G132" i="19"/>
  <c r="G131" i="19"/>
  <c r="G130" i="19"/>
  <c r="G129" i="19"/>
  <c r="G128" i="19"/>
  <c r="G127" i="19"/>
  <c r="G126" i="19"/>
  <c r="G125" i="19"/>
  <c r="G124" i="19"/>
  <c r="G123" i="19"/>
  <c r="G122" i="19"/>
  <c r="G121" i="19"/>
  <c r="G120" i="19"/>
  <c r="G119" i="19"/>
  <c r="G118" i="19"/>
  <c r="G117" i="19"/>
  <c r="G116" i="19"/>
  <c r="G115" i="19"/>
  <c r="G114" i="19"/>
  <c r="G113" i="19"/>
  <c r="G112" i="19"/>
  <c r="G111" i="19"/>
  <c r="G110" i="19"/>
  <c r="G109" i="19"/>
  <c r="G108" i="19"/>
  <c r="G107" i="19"/>
  <c r="G106" i="19"/>
  <c r="G105" i="19"/>
  <c r="G104" i="19"/>
  <c r="G103" i="19"/>
  <c r="G102" i="19"/>
  <c r="G101" i="19"/>
  <c r="G100" i="19"/>
  <c r="G99" i="19"/>
  <c r="G98" i="19"/>
  <c r="G96" i="19"/>
  <c r="G95" i="19"/>
  <c r="G94" i="19"/>
  <c r="G93" i="19"/>
  <c r="G92" i="19"/>
  <c r="G91" i="19"/>
  <c r="G90" i="19"/>
  <c r="G89" i="19"/>
  <c r="G88" i="19"/>
  <c r="G87" i="19"/>
  <c r="G86" i="19"/>
  <c r="G85" i="19"/>
  <c r="G84" i="19"/>
  <c r="G83" i="19"/>
  <c r="G82" i="19"/>
  <c r="G81" i="19"/>
  <c r="G80" i="19"/>
  <c r="G79" i="19"/>
  <c r="G78" i="19"/>
  <c r="G77" i="19"/>
  <c r="G76" i="19"/>
  <c r="G75" i="19"/>
  <c r="G74" i="19"/>
  <c r="G73" i="19"/>
  <c r="G72" i="19"/>
  <c r="G71" i="19"/>
  <c r="G70" i="19"/>
  <c r="G69" i="19"/>
  <c r="G68" i="19"/>
  <c r="G67" i="19"/>
  <c r="G66" i="19"/>
  <c r="G65" i="19"/>
  <c r="G64" i="19"/>
  <c r="G63" i="19"/>
  <c r="G62" i="19"/>
  <c r="G61" i="19"/>
  <c r="G60" i="19"/>
  <c r="G53" i="19"/>
  <c r="G52" i="19"/>
  <c r="G50" i="19"/>
  <c r="G49" i="19"/>
  <c r="G48" i="19"/>
  <c r="G47" i="19"/>
  <c r="G46" i="19"/>
  <c r="G45" i="19"/>
  <c r="G44" i="19"/>
  <c r="G42" i="19"/>
  <c r="G41" i="19"/>
  <c r="G39" i="19"/>
  <c r="G38" i="19"/>
  <c r="G37" i="19"/>
  <c r="G36" i="19"/>
  <c r="G35" i="19"/>
  <c r="G34" i="19"/>
  <c r="G32" i="19"/>
  <c r="G60" i="10" s="1"/>
  <c r="G24" i="19"/>
  <c r="G23" i="19"/>
  <c r="G21" i="19"/>
  <c r="G13" i="19"/>
  <c r="G9" i="19"/>
  <c r="G7" i="19"/>
  <c r="G6" i="19" s="1"/>
  <c r="G786" i="10" l="1"/>
  <c r="G783" i="10"/>
  <c r="F30" i="18"/>
  <c r="G20" i="19"/>
  <c r="G12" i="19"/>
  <c r="G8" i="19"/>
  <c r="F166" i="10"/>
  <c r="F163" i="10"/>
  <c r="G157" i="18"/>
  <c r="F59" i="18"/>
  <c r="F632" i="10"/>
  <c r="G632" i="10" s="1"/>
  <c r="F278" i="10"/>
  <c r="G278" i="10" s="1"/>
  <c r="F269" i="10"/>
  <c r="G269" i="10" s="1"/>
  <c r="F263" i="10"/>
  <c r="G263" i="10" s="1"/>
  <c r="F254" i="10"/>
  <c r="G254" i="10" s="1"/>
  <c r="F227" i="10"/>
  <c r="G227" i="10" s="1"/>
  <c r="F206" i="10"/>
  <c r="F136" i="10"/>
  <c r="G136" i="10" s="1"/>
  <c r="F130" i="10"/>
  <c r="G130" i="10" s="1"/>
  <c r="F124" i="10"/>
  <c r="G124" i="10" s="1"/>
  <c r="F27" i="18"/>
  <c r="F25" i="18"/>
  <c r="G26" i="18"/>
  <c r="F170" i="18"/>
  <c r="F167" i="18"/>
  <c r="F163" i="18"/>
  <c r="F159" i="18"/>
  <c r="F156" i="18"/>
  <c r="F153" i="18"/>
  <c r="F149" i="18"/>
  <c r="F146" i="18"/>
  <c r="F143" i="18"/>
  <c r="F140" i="18"/>
  <c r="F137" i="18"/>
  <c r="F134" i="18"/>
  <c r="F131" i="18"/>
  <c r="F128" i="18"/>
  <c r="F125" i="18"/>
  <c r="F122" i="18"/>
  <c r="F119" i="18"/>
  <c r="F116" i="18"/>
  <c r="F68" i="18"/>
  <c r="F65" i="18"/>
  <c r="F62" i="18"/>
  <c r="F606" i="10"/>
  <c r="G606" i="10" s="1"/>
  <c r="F833" i="10"/>
  <c r="G833" i="10" s="1"/>
  <c r="F830" i="10"/>
  <c r="G830" i="10" s="1"/>
  <c r="F827" i="10"/>
  <c r="F824" i="10"/>
  <c r="F821" i="10"/>
  <c r="G821" i="10" s="1"/>
  <c r="F818" i="10"/>
  <c r="G818" i="10" s="1"/>
  <c r="F816" i="10"/>
  <c r="G816" i="10" s="1"/>
  <c r="F813" i="10"/>
  <c r="G813" i="10" s="1"/>
  <c r="F810" i="10"/>
  <c r="G810" i="10" s="1"/>
  <c r="F805" i="10"/>
  <c r="G805" i="10" s="1"/>
  <c r="F807" i="10"/>
  <c r="G807" i="10" s="1"/>
  <c r="F803" i="10"/>
  <c r="G803" i="10" s="1"/>
  <c r="F801" i="10"/>
  <c r="G801" i="10" s="1"/>
  <c r="F799" i="10"/>
  <c r="G799" i="10" s="1"/>
  <c r="F797" i="10"/>
  <c r="G797" i="10" s="1"/>
  <c r="F795" i="10"/>
  <c r="G795" i="10" s="1"/>
  <c r="F793" i="10"/>
  <c r="G793" i="10" s="1"/>
  <c r="F791" i="10"/>
  <c r="G791" i="10" s="1"/>
  <c r="F788" i="10"/>
  <c r="G788" i="10" s="1"/>
  <c r="F785" i="10"/>
  <c r="G785" i="10" s="1"/>
  <c r="F782" i="10"/>
  <c r="G782" i="10" s="1"/>
  <c r="F778" i="10"/>
  <c r="G778" i="10" s="1"/>
  <c r="F774" i="10"/>
  <c r="G774" i="10" s="1"/>
  <c r="F771" i="10"/>
  <c r="G771" i="10" s="1"/>
  <c r="F768" i="10"/>
  <c r="G768" i="10" s="1"/>
  <c r="F757" i="10"/>
  <c r="G757" i="10" s="1"/>
  <c r="F754" i="10"/>
  <c r="G754" i="10" s="1"/>
  <c r="F750" i="10"/>
  <c r="G750" i="10" s="1"/>
  <c r="F746" i="10"/>
  <c r="G746" i="10" s="1"/>
  <c r="F742" i="10"/>
  <c r="G742" i="10" s="1"/>
  <c r="F738" i="10"/>
  <c r="G738" i="10" s="1"/>
  <c r="F735" i="10"/>
  <c r="G735" i="10" s="1"/>
  <c r="F732" i="10"/>
  <c r="G732" i="10" s="1"/>
  <c r="F729" i="10"/>
  <c r="G729" i="10" s="1"/>
  <c r="F726" i="10"/>
  <c r="G726" i="10" s="1"/>
  <c r="F723" i="10"/>
  <c r="G723" i="10" s="1"/>
  <c r="F720" i="10"/>
  <c r="G720" i="10" s="1"/>
  <c r="F717" i="10"/>
  <c r="G717" i="10" s="1"/>
  <c r="F714" i="10"/>
  <c r="G714" i="10" s="1"/>
  <c r="F711" i="10"/>
  <c r="G711" i="10" s="1"/>
  <c r="F707" i="10"/>
  <c r="G707" i="10" s="1"/>
  <c r="F704" i="10"/>
  <c r="G704" i="10" s="1"/>
  <c r="F700" i="10"/>
  <c r="G700" i="10" s="1"/>
  <c r="F697" i="10"/>
  <c r="G697" i="10" s="1"/>
  <c r="F685" i="10"/>
  <c r="G685" i="10" s="1"/>
  <c r="F682" i="10"/>
  <c r="G682" i="10" s="1"/>
  <c r="F679" i="10"/>
  <c r="G679" i="10" s="1"/>
  <c r="F676" i="10"/>
  <c r="G676" i="10" s="1"/>
  <c r="F672" i="10"/>
  <c r="G672" i="10" s="1"/>
  <c r="F669" i="10"/>
  <c r="G669" i="10" s="1"/>
  <c r="F665" i="10"/>
  <c r="G665" i="10" s="1"/>
  <c r="F662" i="10"/>
  <c r="G662" i="10" s="1"/>
  <c r="F658" i="10"/>
  <c r="G658" i="10" s="1"/>
  <c r="F655" i="10"/>
  <c r="G655" i="10" s="1"/>
  <c r="F650" i="10"/>
  <c r="G650" i="10" s="1"/>
  <c r="F646" i="10"/>
  <c r="G646" i="10" s="1"/>
  <c r="F643" i="10"/>
  <c r="G643" i="10" s="1"/>
  <c r="F639" i="10"/>
  <c r="G639" i="10" s="1"/>
  <c r="F636" i="10"/>
  <c r="G636" i="10" s="1"/>
  <c r="F629" i="10"/>
  <c r="G629" i="10" s="1"/>
  <c r="F626" i="10"/>
  <c r="G626" i="10" s="1"/>
  <c r="F623" i="10"/>
  <c r="G623" i="10" s="1"/>
  <c r="F620" i="10"/>
  <c r="G620" i="10" s="1"/>
  <c r="F616" i="10"/>
  <c r="G616" i="10" s="1"/>
  <c r="F612" i="10"/>
  <c r="G612" i="10" s="1"/>
  <c r="F609" i="10"/>
  <c r="G609" i="10" s="1"/>
  <c r="F596" i="10"/>
  <c r="G596" i="10" s="1"/>
  <c r="F593" i="10"/>
  <c r="G593" i="10" s="1"/>
  <c r="F604" i="10"/>
  <c r="G604" i="10" s="1"/>
  <c r="F601" i="10"/>
  <c r="G601" i="10" s="1"/>
  <c r="F590" i="10"/>
  <c r="G590" i="10" s="1"/>
  <c r="F587" i="10"/>
  <c r="G587" i="10" s="1"/>
  <c r="F583" i="10"/>
  <c r="G583" i="10" s="1"/>
  <c r="F579" i="10"/>
  <c r="G579" i="10" s="1"/>
  <c r="F575" i="10"/>
  <c r="G575" i="10" s="1"/>
  <c r="F571" i="10"/>
  <c r="G571" i="10" s="1"/>
  <c r="F567" i="10"/>
  <c r="G567" i="10" s="1"/>
  <c r="F563" i="10"/>
  <c r="G563" i="10" s="1"/>
  <c r="F559" i="10"/>
  <c r="G559" i="10" s="1"/>
  <c r="F556" i="10"/>
  <c r="G556" i="10" s="1"/>
  <c r="F552" i="10"/>
  <c r="G552" i="10" s="1"/>
  <c r="F549" i="10"/>
  <c r="G549" i="10" s="1"/>
  <c r="F546" i="10"/>
  <c r="G546" i="10" s="1"/>
  <c r="F543" i="10"/>
  <c r="G543" i="10" s="1"/>
  <c r="F540" i="10"/>
  <c r="G540" i="10" s="1"/>
  <c r="F537" i="10"/>
  <c r="G537" i="10" s="1"/>
  <c r="F532" i="10"/>
  <c r="G532" i="10" s="1"/>
  <c r="F528" i="10"/>
  <c r="G528" i="10" s="1"/>
  <c r="F524" i="10"/>
  <c r="G524" i="10" s="1"/>
  <c r="F520" i="10"/>
  <c r="G520" i="10" s="1"/>
  <c r="F515" i="10"/>
  <c r="G515" i="10" s="1"/>
  <c r="F510" i="10"/>
  <c r="G510" i="10" s="1"/>
  <c r="F506" i="10"/>
  <c r="G506" i="10" s="1"/>
  <c r="F502" i="10"/>
  <c r="G502" i="10" s="1"/>
  <c r="F498" i="10"/>
  <c r="G498" i="10" s="1"/>
  <c r="F495" i="10"/>
  <c r="G495" i="10" s="1"/>
  <c r="F491" i="10"/>
  <c r="G491" i="10" s="1"/>
  <c r="F488" i="10"/>
  <c r="G488" i="10" s="1"/>
  <c r="F484" i="10"/>
  <c r="G484" i="10" s="1"/>
  <c r="F481" i="10"/>
  <c r="G481" i="10" s="1"/>
  <c r="F478" i="10"/>
  <c r="G478" i="10" s="1"/>
  <c r="F475" i="10"/>
  <c r="G475" i="10" s="1"/>
  <c r="F470" i="10"/>
  <c r="G470" i="10" s="1"/>
  <c r="F466" i="10"/>
  <c r="G466" i="10" s="1"/>
  <c r="F462" i="10"/>
  <c r="G462" i="10" s="1"/>
  <c r="F458" i="10"/>
  <c r="G458" i="10" s="1"/>
  <c r="F454" i="10"/>
  <c r="G454" i="10" s="1"/>
  <c r="F450" i="10"/>
  <c r="G450" i="10" s="1"/>
  <c r="F446" i="10"/>
  <c r="G446" i="10" s="1"/>
  <c r="F442" i="10"/>
  <c r="G442" i="10" s="1"/>
  <c r="F438" i="10"/>
  <c r="G438" i="10" s="1"/>
  <c r="F434" i="10"/>
  <c r="G434" i="10" s="1"/>
  <c r="F430" i="10"/>
  <c r="G430" i="10" s="1"/>
  <c r="F427" i="10"/>
  <c r="G427" i="10" s="1"/>
  <c r="F424" i="10"/>
  <c r="G424" i="10" s="1"/>
  <c r="F421" i="10"/>
  <c r="G421" i="10" s="1"/>
  <c r="F418" i="10"/>
  <c r="G418" i="10" s="1"/>
  <c r="F415" i="10"/>
  <c r="G415" i="10" s="1"/>
  <c r="F410" i="10"/>
  <c r="G410" i="10" s="1"/>
  <c r="F407" i="10"/>
  <c r="G407" i="10" s="1"/>
  <c r="F404" i="10"/>
  <c r="G404" i="10" s="1"/>
  <c r="F401" i="10"/>
  <c r="G401" i="10" s="1"/>
  <c r="F398" i="10"/>
  <c r="G398" i="10" s="1"/>
  <c r="F395" i="10"/>
  <c r="G395" i="10" s="1"/>
  <c r="F393" i="10"/>
  <c r="G393" i="10" s="1"/>
  <c r="F391" i="10"/>
  <c r="F389" i="10"/>
  <c r="G389" i="10" s="1"/>
  <c r="F387" i="10"/>
  <c r="G387" i="10" s="1"/>
  <c r="F385" i="10"/>
  <c r="G385" i="10" s="1"/>
  <c r="F383" i="10"/>
  <c r="G383" i="10" s="1"/>
  <c r="F381" i="10"/>
  <c r="G381" i="10" s="1"/>
  <c r="F379" i="10"/>
  <c r="G379" i="10" s="1"/>
  <c r="F377" i="10"/>
  <c r="G377" i="10" s="1"/>
  <c r="F375" i="10"/>
  <c r="G375" i="10" s="1"/>
  <c r="F373" i="10"/>
  <c r="G373" i="10" s="1"/>
  <c r="F368" i="10"/>
  <c r="G368" i="10" s="1"/>
  <c r="F365" i="10"/>
  <c r="G365" i="10" s="1"/>
  <c r="F362" i="10"/>
  <c r="G362" i="10" s="1"/>
  <c r="F360" i="10"/>
  <c r="G360" i="10" s="1"/>
  <c r="F358" i="10"/>
  <c r="G358" i="10" s="1"/>
  <c r="F356" i="10"/>
  <c r="G356" i="10" s="1"/>
  <c r="F354" i="10"/>
  <c r="G354" i="10" s="1"/>
  <c r="F352" i="10"/>
  <c r="G352" i="10" s="1"/>
  <c r="F347" i="10"/>
  <c r="F344" i="10"/>
  <c r="G344" i="10" s="1"/>
  <c r="F341" i="10"/>
  <c r="G341" i="10" s="1"/>
  <c r="F338" i="10"/>
  <c r="G338" i="10" s="1"/>
  <c r="F335" i="10"/>
  <c r="G335" i="10" s="1"/>
  <c r="F332" i="10"/>
  <c r="G332" i="10" s="1"/>
  <c r="F329" i="10"/>
  <c r="G329" i="10" s="1"/>
  <c r="F326" i="10"/>
  <c r="G326" i="10" s="1"/>
  <c r="F323" i="10"/>
  <c r="G323" i="10" s="1"/>
  <c r="F320" i="10"/>
  <c r="G320" i="10" s="1"/>
  <c r="F317" i="10"/>
  <c r="G317" i="10" s="1"/>
  <c r="F314" i="10"/>
  <c r="G314" i="10" s="1"/>
  <c r="F311" i="10"/>
  <c r="G311" i="10" s="1"/>
  <c r="F308" i="10"/>
  <c r="G308" i="10" s="1"/>
  <c r="F305" i="10"/>
  <c r="G305" i="10" s="1"/>
  <c r="F302" i="10"/>
  <c r="G302" i="10" s="1"/>
  <c r="F299" i="10"/>
  <c r="G299" i="10" s="1"/>
  <c r="F296" i="10"/>
  <c r="G296" i="10" s="1"/>
  <c r="F293" i="10"/>
  <c r="G293" i="10" s="1"/>
  <c r="F290" i="10"/>
  <c r="G290" i="10" s="1"/>
  <c r="F287" i="10"/>
  <c r="G287" i="10" s="1"/>
  <c r="F284" i="10"/>
  <c r="G284" i="10" s="1"/>
  <c r="F281" i="10"/>
  <c r="G281" i="10" s="1"/>
  <c r="F275" i="10"/>
  <c r="G275" i="10" s="1"/>
  <c r="F272" i="10"/>
  <c r="G272" i="10" s="1"/>
  <c r="F266" i="10"/>
  <c r="G266" i="10" s="1"/>
  <c r="F260" i="10"/>
  <c r="G260" i="10" s="1"/>
  <c r="F257" i="10"/>
  <c r="G257" i="10" s="1"/>
  <c r="F251" i="10"/>
  <c r="G251" i="10" s="1"/>
  <c r="F248" i="10"/>
  <c r="G248" i="10" s="1"/>
  <c r="F245" i="10"/>
  <c r="G245" i="10" s="1"/>
  <c r="F242" i="10"/>
  <c r="G242" i="10" s="1"/>
  <c r="F239" i="10"/>
  <c r="G239" i="10" s="1"/>
  <c r="F236" i="10"/>
  <c r="G236" i="10" s="1"/>
  <c r="F233" i="10"/>
  <c r="G233" i="10" s="1"/>
  <c r="F230" i="10"/>
  <c r="G230" i="10" s="1"/>
  <c r="F224" i="10"/>
  <c r="G224" i="10" s="1"/>
  <c r="F221" i="10"/>
  <c r="G221" i="10" s="1"/>
  <c r="F218" i="10"/>
  <c r="G218" i="10" s="1"/>
  <c r="F215" i="10"/>
  <c r="G215" i="10" s="1"/>
  <c r="F212" i="10"/>
  <c r="G212" i="10" s="1"/>
  <c r="F209" i="10"/>
  <c r="G209" i="10" s="1"/>
  <c r="F203" i="10"/>
  <c r="G203" i="10" s="1"/>
  <c r="F200" i="10"/>
  <c r="G200" i="10" s="1"/>
  <c r="F197" i="10"/>
  <c r="G197" i="10" s="1"/>
  <c r="F194" i="10"/>
  <c r="G194" i="10" s="1"/>
  <c r="F191" i="10"/>
  <c r="G191" i="10" s="1"/>
  <c r="F188" i="10"/>
  <c r="G188" i="10" s="1"/>
  <c r="F185" i="10"/>
  <c r="G185" i="10" s="1"/>
  <c r="F182" i="10"/>
  <c r="G182" i="10" s="1"/>
  <c r="F179" i="10"/>
  <c r="G179" i="10" s="1"/>
  <c r="F176" i="10"/>
  <c r="G176" i="10" s="1"/>
  <c r="F172" i="10"/>
  <c r="G172" i="10" s="1"/>
  <c r="F169" i="10"/>
  <c r="G169" i="10" s="1"/>
  <c r="F160" i="10"/>
  <c r="G160" i="10" s="1"/>
  <c r="F157" i="10"/>
  <c r="G157" i="10" s="1"/>
  <c r="F154" i="10"/>
  <c r="G154" i="10" s="1"/>
  <c r="F151" i="10"/>
  <c r="G151" i="10" s="1"/>
  <c r="F148" i="10"/>
  <c r="G148" i="10" s="1"/>
  <c r="F145" i="10"/>
  <c r="G145" i="10" s="1"/>
  <c r="F142" i="10"/>
  <c r="G142" i="10" s="1"/>
  <c r="F139" i="10"/>
  <c r="G139" i="10" s="1"/>
  <c r="F133" i="10"/>
  <c r="G133" i="10" s="1"/>
  <c r="F127" i="10"/>
  <c r="G127" i="10" s="1"/>
  <c r="F121" i="10"/>
  <c r="G121" i="10" s="1"/>
  <c r="F118" i="10"/>
  <c r="G118" i="10" s="1"/>
  <c r="F115" i="10"/>
  <c r="G115" i="10" s="1"/>
  <c r="F112" i="10"/>
  <c r="G112" i="10" s="1"/>
  <c r="F109" i="10"/>
  <c r="G109" i="10" s="1"/>
  <c r="F106" i="10"/>
  <c r="G106" i="10" s="1"/>
  <c r="F103" i="10"/>
  <c r="G103" i="10" s="1"/>
  <c r="F100" i="10"/>
  <c r="G100" i="10" s="1"/>
  <c r="F97" i="10"/>
  <c r="G97" i="10" s="1"/>
  <c r="F94" i="10"/>
  <c r="G94" i="10" s="1"/>
  <c r="F91" i="10"/>
  <c r="G91" i="10" s="1"/>
  <c r="F88" i="10"/>
  <c r="G88" i="10" s="1"/>
  <c r="F85" i="10"/>
  <c r="G85" i="10" s="1"/>
  <c r="F82" i="10"/>
  <c r="G82" i="10" s="1"/>
  <c r="F79" i="10"/>
  <c r="G79" i="10" s="1"/>
  <c r="F76" i="10"/>
  <c r="G76" i="10" s="1"/>
  <c r="F73" i="10"/>
  <c r="G73" i="10" s="1"/>
  <c r="F70" i="10"/>
  <c r="G70" i="10" s="1"/>
  <c r="F67" i="10"/>
  <c r="G67" i="10" s="1"/>
  <c r="F64" i="10"/>
  <c r="G64" i="10" s="1"/>
  <c r="F71" i="18"/>
  <c r="F55" i="18"/>
  <c r="F52" i="18"/>
  <c r="F48" i="18"/>
  <c r="F45" i="18"/>
  <c r="F42" i="18"/>
  <c r="F39" i="18"/>
  <c r="F36" i="18"/>
  <c r="F33" i="18"/>
  <c r="F21" i="18"/>
  <c r="F18" i="18"/>
  <c r="F15" i="18"/>
  <c r="F12" i="18"/>
  <c r="F9" i="18"/>
  <c r="F6" i="18"/>
  <c r="F60" i="10"/>
  <c r="F57" i="10"/>
  <c r="F54" i="10"/>
  <c r="F51" i="10"/>
  <c r="F48" i="10"/>
  <c r="F45" i="10"/>
  <c r="F42" i="10"/>
  <c r="F39" i="10"/>
  <c r="F36" i="10"/>
  <c r="G36" i="10" s="1"/>
  <c r="F33" i="10"/>
  <c r="G33" i="10" s="1"/>
  <c r="F30" i="10"/>
  <c r="F16" i="10"/>
  <c r="F7" i="10"/>
  <c r="F259" i="19"/>
  <c r="F20" i="19"/>
  <c r="F15" i="19"/>
  <c r="F12" i="19"/>
  <c r="F8" i="19"/>
  <c r="F6" i="19"/>
  <c r="G163" i="10" l="1"/>
  <c r="G166" i="10"/>
  <c r="G391" i="10"/>
  <c r="G259" i="19"/>
  <c r="G206" i="10"/>
  <c r="F14" i="19"/>
  <c r="G15" i="19"/>
  <c r="G14" i="19" s="1"/>
  <c r="F694" i="10"/>
  <c r="G694" i="10" s="1"/>
  <c r="G27" i="18"/>
  <c r="G25" i="18"/>
  <c r="F19" i="10"/>
  <c r="F10" i="10"/>
  <c r="F19" i="19"/>
  <c r="F17" i="19"/>
  <c r="F11" i="19"/>
  <c r="G11" i="19" s="1"/>
  <c r="G10" i="19" s="1"/>
  <c r="A1" i="18"/>
  <c r="G171" i="18"/>
  <c r="G168" i="18"/>
  <c r="E5" i="5"/>
  <c r="E7" i="5"/>
  <c r="G154" i="18"/>
  <c r="F22" i="10" l="1"/>
  <c r="G17" i="19"/>
  <c r="G16" i="19" s="1"/>
  <c r="F25" i="10"/>
  <c r="G19" i="19"/>
  <c r="G18" i="19" s="1"/>
  <c r="F13" i="10"/>
  <c r="F18" i="19"/>
  <c r="F16" i="19"/>
  <c r="F10" i="19"/>
  <c r="G170" i="18"/>
  <c r="G167" i="18"/>
  <c r="G131" i="18"/>
  <c r="G128" i="18"/>
  <c r="F112" i="18"/>
  <c r="F109" i="18"/>
  <c r="F103" i="18"/>
  <c r="F100" i="18"/>
  <c r="F97" i="18"/>
  <c r="F94" i="18"/>
  <c r="F91" i="18"/>
  <c r="G156" i="18"/>
  <c r="G153" i="18"/>
  <c r="G150" i="18"/>
  <c r="G147" i="18"/>
  <c r="G144" i="18"/>
  <c r="G138" i="18"/>
  <c r="G135" i="18"/>
  <c r="G129" i="18"/>
  <c r="G126" i="18"/>
  <c r="G120" i="18"/>
  <c r="G117" i="18"/>
  <c r="G98" i="18"/>
  <c r="G95" i="18"/>
  <c r="G89" i="18"/>
  <c r="G82" i="18"/>
  <c r="G78" i="18"/>
  <c r="G72" i="18"/>
  <c r="G56" i="18"/>
  <c r="G55" i="18"/>
  <c r="G53" i="18"/>
  <c r="G52" i="18"/>
  <c r="G49" i="18"/>
  <c r="G48" i="18" s="1"/>
  <c r="G46" i="18"/>
  <c r="G43" i="18"/>
  <c r="G42" i="18" s="1"/>
  <c r="G40" i="18"/>
  <c r="G39" i="18" s="1"/>
  <c r="G37" i="18"/>
  <c r="G36" i="18" s="1"/>
  <c r="G34" i="18"/>
  <c r="G33" i="18" s="1"/>
  <c r="G31" i="18"/>
  <c r="G30" i="18" s="1"/>
  <c r="G22" i="18"/>
  <c r="G21" i="18" s="1"/>
  <c r="G19" i="18"/>
  <c r="G18" i="18" s="1"/>
  <c r="G16" i="18"/>
  <c r="G15" i="18"/>
  <c r="G13" i="18"/>
  <c r="G12" i="18" s="1"/>
  <c r="G10" i="18"/>
  <c r="G9" i="18"/>
  <c r="G7" i="18"/>
  <c r="G160" i="18" l="1"/>
  <c r="G159" i="18" s="1"/>
  <c r="G28" i="18"/>
  <c r="G137" i="18"/>
  <c r="G134" i="18"/>
  <c r="G119" i="18"/>
  <c r="G143" i="18"/>
  <c r="G149" i="18"/>
  <c r="G146" i="18"/>
  <c r="G140" i="18"/>
  <c r="G125" i="18"/>
  <c r="G122" i="18"/>
  <c r="G116" i="18"/>
  <c r="G97" i="18"/>
  <c r="G94" i="18"/>
  <c r="G71" i="18"/>
  <c r="G45" i="18"/>
  <c r="G6" i="18"/>
  <c r="F77" i="18" l="1"/>
  <c r="H42" i="13"/>
  <c r="H41" i="13"/>
  <c r="H40" i="13"/>
  <c r="H39" i="13"/>
  <c r="H38" i="13"/>
  <c r="F76" i="18" l="1"/>
  <c r="G77" i="18"/>
  <c r="G76" i="18" s="1"/>
  <c r="E1" i="17" l="1"/>
  <c r="F9" i="17" s="1"/>
  <c r="F3" i="17" l="1"/>
  <c r="F7" i="17"/>
  <c r="F8" i="17"/>
  <c r="F4" i="17"/>
  <c r="F5" i="17"/>
  <c r="F6" i="17"/>
  <c r="F31" i="17"/>
  <c r="F453" i="17"/>
  <c r="F445" i="17"/>
  <c r="F437" i="17"/>
  <c r="F429" i="17"/>
  <c r="F421" i="17"/>
  <c r="F413" i="17"/>
  <c r="F405" i="17"/>
  <c r="F397" i="17"/>
  <c r="F389" i="17"/>
  <c r="F381" i="17"/>
  <c r="F373" i="17"/>
  <c r="F365" i="17"/>
  <c r="F357" i="17"/>
  <c r="F349" i="17"/>
  <c r="F341" i="17"/>
  <c r="F333" i="17"/>
  <c r="F325" i="17"/>
  <c r="F317" i="17"/>
  <c r="F309" i="17"/>
  <c r="F301" i="17"/>
  <c r="F293" i="17"/>
  <c r="F285" i="17"/>
  <c r="F277" i="17"/>
  <c r="F269" i="17"/>
  <c r="F261" i="17"/>
  <c r="F253" i="17"/>
  <c r="F245" i="17"/>
  <c r="F237" i="17"/>
  <c r="F229" i="17"/>
  <c r="F221" i="17"/>
  <c r="F213" i="17"/>
  <c r="F205" i="17"/>
  <c r="F197" i="17"/>
  <c r="F189" i="17"/>
  <c r="F181" i="17"/>
  <c r="F173" i="17"/>
  <c r="F165" i="17"/>
  <c r="F157" i="17"/>
  <c r="F149" i="17"/>
  <c r="F141" i="17"/>
  <c r="F133" i="17"/>
  <c r="F125" i="17"/>
  <c r="F117" i="17"/>
  <c r="F109" i="17"/>
  <c r="F101" i="17"/>
  <c r="F93" i="17"/>
  <c r="F85" i="17"/>
  <c r="F77" i="17"/>
  <c r="F69" i="17"/>
  <c r="F61" i="17"/>
  <c r="F53" i="17"/>
  <c r="F45" i="17"/>
  <c r="F37" i="17"/>
  <c r="F28" i="17"/>
  <c r="F20" i="17"/>
  <c r="F12" i="17"/>
  <c r="F422" i="17"/>
  <c r="F342" i="17"/>
  <c r="F254" i="17"/>
  <c r="F158" i="17"/>
  <c r="F21" i="17"/>
  <c r="F460" i="17"/>
  <c r="F452" i="17"/>
  <c r="F444" i="17"/>
  <c r="F436" i="17"/>
  <c r="F428" i="17"/>
  <c r="F420" i="17"/>
  <c r="F412" i="17"/>
  <c r="F404" i="17"/>
  <c r="F396" i="17"/>
  <c r="F388" i="17"/>
  <c r="F380" i="17"/>
  <c r="F372" i="17"/>
  <c r="F364" i="17"/>
  <c r="F356" i="17"/>
  <c r="F348" i="17"/>
  <c r="F340" i="17"/>
  <c r="F332" i="17"/>
  <c r="F324" i="17"/>
  <c r="F316" i="17"/>
  <c r="F308" i="17"/>
  <c r="F300" i="17"/>
  <c r="F292" i="17"/>
  <c r="F284" i="17"/>
  <c r="F276" i="17"/>
  <c r="F268" i="17"/>
  <c r="F260" i="17"/>
  <c r="F252" i="17"/>
  <c r="F244" i="17"/>
  <c r="F236" i="17"/>
  <c r="F228" i="17"/>
  <c r="F220" i="17"/>
  <c r="F212" i="17"/>
  <c r="F204" i="17"/>
  <c r="F196" i="17"/>
  <c r="F188" i="17"/>
  <c r="F180" i="17"/>
  <c r="F172" i="17"/>
  <c r="F164" i="17"/>
  <c r="F156" i="17"/>
  <c r="F148" i="17"/>
  <c r="F140" i="17"/>
  <c r="F132" i="17"/>
  <c r="F124" i="17"/>
  <c r="F116" i="17"/>
  <c r="F108" i="17"/>
  <c r="F100" i="17"/>
  <c r="F92" i="17"/>
  <c r="F84" i="17"/>
  <c r="F76" i="17"/>
  <c r="F68" i="17"/>
  <c r="F60" i="17"/>
  <c r="F52" i="17"/>
  <c r="F44" i="17"/>
  <c r="F36" i="17"/>
  <c r="F27" i="17"/>
  <c r="F19" i="17"/>
  <c r="F11" i="17"/>
  <c r="F406" i="17"/>
  <c r="F398" i="17"/>
  <c r="F382" i="17"/>
  <c r="F366" i="17"/>
  <c r="F334" i="17"/>
  <c r="F286" i="17"/>
  <c r="F238" i="17"/>
  <c r="F222" i="17"/>
  <c r="F190" i="17"/>
  <c r="F174" i="17"/>
  <c r="F142" i="17"/>
  <c r="F102" i="17"/>
  <c r="F86" i="17"/>
  <c r="F70" i="17"/>
  <c r="F38" i="17"/>
  <c r="F459" i="17"/>
  <c r="F451" i="17"/>
  <c r="F443" i="17"/>
  <c r="F435" i="17"/>
  <c r="F427" i="17"/>
  <c r="F419" i="17"/>
  <c r="F411" i="17"/>
  <c r="F403" i="17"/>
  <c r="F395" i="17"/>
  <c r="F387" i="17"/>
  <c r="F379" i="17"/>
  <c r="F371" i="17"/>
  <c r="F363" i="17"/>
  <c r="F355" i="17"/>
  <c r="F347" i="17"/>
  <c r="F339" i="17"/>
  <c r="F331" i="17"/>
  <c r="F323" i="17"/>
  <c r="F315" i="17"/>
  <c r="F307" i="17"/>
  <c r="F299" i="17"/>
  <c r="F291" i="17"/>
  <c r="F283" i="17"/>
  <c r="F275" i="17"/>
  <c r="F267" i="17"/>
  <c r="F259" i="17"/>
  <c r="F251" i="17"/>
  <c r="F243" i="17"/>
  <c r="F235" i="17"/>
  <c r="F227" i="17"/>
  <c r="F219" i="17"/>
  <c r="F211" i="17"/>
  <c r="F203" i="17"/>
  <c r="F195" i="17"/>
  <c r="F187" i="17"/>
  <c r="F179" i="17"/>
  <c r="F171" i="17"/>
  <c r="F163" i="17"/>
  <c r="F155" i="17"/>
  <c r="F147" i="17"/>
  <c r="F139" i="17"/>
  <c r="F131" i="17"/>
  <c r="F123" i="17"/>
  <c r="F115" i="17"/>
  <c r="F107" i="17"/>
  <c r="F99" i="17"/>
  <c r="F91" i="17"/>
  <c r="F83" i="17"/>
  <c r="F75" i="17"/>
  <c r="F67" i="17"/>
  <c r="F59" i="17"/>
  <c r="F51" i="17"/>
  <c r="F43" i="17"/>
  <c r="F35" i="17"/>
  <c r="F26" i="17"/>
  <c r="F18" i="17"/>
  <c r="F414" i="17"/>
  <c r="F374" i="17"/>
  <c r="F318" i="17"/>
  <c r="F270" i="17"/>
  <c r="F206" i="17"/>
  <c r="F110" i="17"/>
  <c r="F62" i="17"/>
  <c r="F13" i="17"/>
  <c r="F458" i="17"/>
  <c r="F450" i="17"/>
  <c r="F442" i="17"/>
  <c r="F434" i="17"/>
  <c r="F426" i="17"/>
  <c r="F418" i="17"/>
  <c r="F410" i="17"/>
  <c r="F402" i="17"/>
  <c r="F394" i="17"/>
  <c r="F386" i="17"/>
  <c r="F378" i="17"/>
  <c r="F370" i="17"/>
  <c r="F362" i="17"/>
  <c r="F354" i="17"/>
  <c r="F346" i="17"/>
  <c r="F338" i="17"/>
  <c r="F330" i="17"/>
  <c r="F322" i="17"/>
  <c r="F314" i="17"/>
  <c r="F306" i="17"/>
  <c r="F298" i="17"/>
  <c r="F290" i="17"/>
  <c r="F282" i="17"/>
  <c r="F274" i="17"/>
  <c r="F266" i="17"/>
  <c r="F258" i="17"/>
  <c r="F250" i="17"/>
  <c r="F242" i="17"/>
  <c r="F234" i="17"/>
  <c r="F226" i="17"/>
  <c r="F218" i="17"/>
  <c r="F210" i="17"/>
  <c r="F202" i="17"/>
  <c r="F194" i="17"/>
  <c r="F186" i="17"/>
  <c r="F178" i="17"/>
  <c r="F170" i="17"/>
  <c r="F162" i="17"/>
  <c r="F154" i="17"/>
  <c r="F146" i="17"/>
  <c r="F138" i="17"/>
  <c r="F130" i="17"/>
  <c r="F122" i="17"/>
  <c r="F114" i="17"/>
  <c r="F106" i="17"/>
  <c r="F98" i="17"/>
  <c r="F90" i="17"/>
  <c r="F82" i="17"/>
  <c r="F74" i="17"/>
  <c r="F66" i="17"/>
  <c r="F58" i="17"/>
  <c r="F50" i="17"/>
  <c r="F42" i="17"/>
  <c r="F34" i="17"/>
  <c r="F25" i="17"/>
  <c r="F17" i="17"/>
  <c r="F454" i="17"/>
  <c r="F326" i="17"/>
  <c r="F246" i="17"/>
  <c r="F134" i="17"/>
  <c r="F457" i="17"/>
  <c r="F449" i="17"/>
  <c r="F441" i="17"/>
  <c r="F433" i="17"/>
  <c r="F425" i="17"/>
  <c r="F417" i="17"/>
  <c r="F409" i="17"/>
  <c r="F401" i="17"/>
  <c r="F393" i="17"/>
  <c r="F385" i="17"/>
  <c r="F377" i="17"/>
  <c r="F369" i="17"/>
  <c r="F361" i="17"/>
  <c r="F353" i="17"/>
  <c r="F345" i="17"/>
  <c r="F337" i="17"/>
  <c r="F329" i="17"/>
  <c r="F321" i="17"/>
  <c r="F313" i="17"/>
  <c r="F305" i="17"/>
  <c r="F297" i="17"/>
  <c r="F289" i="17"/>
  <c r="F281" i="17"/>
  <c r="F273" i="17"/>
  <c r="F265" i="17"/>
  <c r="F257" i="17"/>
  <c r="F249" i="17"/>
  <c r="F241" i="17"/>
  <c r="F233" i="17"/>
  <c r="F225" i="17"/>
  <c r="F217" i="17"/>
  <c r="F209" i="17"/>
  <c r="F201" i="17"/>
  <c r="F193" i="17"/>
  <c r="F185" i="17"/>
  <c r="F177" i="17"/>
  <c r="F169" i="17"/>
  <c r="F161" i="17"/>
  <c r="F153" i="17"/>
  <c r="F145" i="17"/>
  <c r="F137" i="17"/>
  <c r="F129" i="17"/>
  <c r="F121" i="17"/>
  <c r="F113" i="17"/>
  <c r="F105" i="17"/>
  <c r="F97" i="17"/>
  <c r="F89" i="17"/>
  <c r="F81" i="17"/>
  <c r="F73" i="17"/>
  <c r="F65" i="17"/>
  <c r="F57" i="17"/>
  <c r="F49" i="17"/>
  <c r="F41" i="17"/>
  <c r="F33" i="17"/>
  <c r="F24" i="17"/>
  <c r="F16" i="17"/>
  <c r="F438" i="17"/>
  <c r="F294" i="17"/>
  <c r="F150" i="17"/>
  <c r="F456" i="17"/>
  <c r="F448" i="17"/>
  <c r="F440" i="17"/>
  <c r="F432" i="17"/>
  <c r="F424" i="17"/>
  <c r="F416" i="17"/>
  <c r="F408" i="17"/>
  <c r="F400" i="17"/>
  <c r="F392" i="17"/>
  <c r="F384" i="17"/>
  <c r="F376" i="17"/>
  <c r="F368" i="17"/>
  <c r="F360" i="17"/>
  <c r="F352" i="17"/>
  <c r="F344" i="17"/>
  <c r="F336" i="17"/>
  <c r="F328" i="17"/>
  <c r="F320" i="17"/>
  <c r="F312" i="17"/>
  <c r="F304" i="17"/>
  <c r="F296" i="17"/>
  <c r="F288" i="17"/>
  <c r="F280" i="17"/>
  <c r="F272" i="17"/>
  <c r="F264" i="17"/>
  <c r="F256" i="17"/>
  <c r="F248" i="17"/>
  <c r="F240" i="17"/>
  <c r="F232" i="17"/>
  <c r="F224" i="17"/>
  <c r="F216" i="17"/>
  <c r="F208" i="17"/>
  <c r="F200" i="17"/>
  <c r="F192" i="17"/>
  <c r="F184" i="17"/>
  <c r="F176" i="17"/>
  <c r="F168" i="17"/>
  <c r="F160" i="17"/>
  <c r="F152" i="17"/>
  <c r="F144" i="17"/>
  <c r="F136" i="17"/>
  <c r="F128" i="17"/>
  <c r="F120" i="17"/>
  <c r="F112" i="17"/>
  <c r="F104" i="17"/>
  <c r="F96" i="17"/>
  <c r="F88" i="17"/>
  <c r="F80" i="17"/>
  <c r="F72" i="17"/>
  <c r="F64" i="17"/>
  <c r="F56" i="17"/>
  <c r="F48" i="17"/>
  <c r="F40" i="17"/>
  <c r="F32" i="17"/>
  <c r="F23" i="17"/>
  <c r="F15" i="17"/>
  <c r="F430" i="17"/>
  <c r="F358" i="17"/>
  <c r="F310" i="17"/>
  <c r="F262" i="17"/>
  <c r="F198" i="17"/>
  <c r="F118" i="17"/>
  <c r="F54" i="17"/>
  <c r="F455" i="17"/>
  <c r="F447" i="17"/>
  <c r="F439" i="17"/>
  <c r="F431" i="17"/>
  <c r="F423" i="17"/>
  <c r="F415" i="17"/>
  <c r="F407" i="17"/>
  <c r="F399" i="17"/>
  <c r="F391" i="17"/>
  <c r="F383" i="17"/>
  <c r="F375" i="17"/>
  <c r="F367" i="17"/>
  <c r="F359" i="17"/>
  <c r="F351" i="17"/>
  <c r="F343" i="17"/>
  <c r="F335" i="17"/>
  <c r="F327" i="17"/>
  <c r="F319" i="17"/>
  <c r="F311" i="17"/>
  <c r="F303" i="17"/>
  <c r="F295" i="17"/>
  <c r="F287" i="17"/>
  <c r="F279" i="17"/>
  <c r="F271" i="17"/>
  <c r="F263" i="17"/>
  <c r="F255" i="17"/>
  <c r="F247" i="17"/>
  <c r="F239" i="17"/>
  <c r="F231" i="17"/>
  <c r="F223" i="17"/>
  <c r="F215" i="17"/>
  <c r="F207" i="17"/>
  <c r="F199" i="17"/>
  <c r="F191" i="17"/>
  <c r="F183" i="17"/>
  <c r="F175" i="17"/>
  <c r="F167" i="17"/>
  <c r="F159" i="17"/>
  <c r="F151" i="17"/>
  <c r="F143" i="17"/>
  <c r="F135" i="17"/>
  <c r="F127" i="17"/>
  <c r="F119" i="17"/>
  <c r="F111" i="17"/>
  <c r="F103" i="17"/>
  <c r="F95" i="17"/>
  <c r="F87" i="17"/>
  <c r="F79" i="17"/>
  <c r="F71" i="17"/>
  <c r="F63" i="17"/>
  <c r="F55" i="17"/>
  <c r="F47" i="17"/>
  <c r="F39" i="17"/>
  <c r="F30" i="17"/>
  <c r="F22" i="17"/>
  <c r="F14" i="17"/>
  <c r="F446" i="17"/>
  <c r="F390" i="17"/>
  <c r="F350" i="17"/>
  <c r="F302" i="17"/>
  <c r="F278" i="17"/>
  <c r="F230" i="17"/>
  <c r="F214" i="17"/>
  <c r="F182" i="17"/>
  <c r="F166" i="17"/>
  <c r="F126" i="17"/>
  <c r="F94" i="17"/>
  <c r="F78" i="17"/>
  <c r="F46" i="17"/>
  <c r="F29" i="17"/>
  <c r="F10" i="17"/>
  <c r="F692" i="10" l="1"/>
  <c r="G692" i="10" l="1"/>
  <c r="E36" i="5" l="1"/>
  <c r="E34" i="5"/>
  <c r="E32" i="5"/>
  <c r="E30" i="5"/>
  <c r="E28" i="5"/>
  <c r="E26" i="5"/>
  <c r="E24" i="5"/>
  <c r="E22" i="5"/>
  <c r="E20" i="5"/>
  <c r="E18" i="5"/>
  <c r="E15" i="5"/>
  <c r="E13" i="5"/>
  <c r="E9" i="5"/>
  <c r="F27" i="10" l="1"/>
  <c r="F15" i="10"/>
  <c r="F12" i="10"/>
  <c r="F9" i="10"/>
  <c r="F6" i="10"/>
  <c r="F81" i="18" l="1"/>
  <c r="F18" i="10"/>
  <c r="F80" i="18" l="1"/>
  <c r="G81" i="18"/>
  <c r="G80" i="18" s="1"/>
  <c r="F88" i="18"/>
  <c r="F21" i="10"/>
  <c r="F84" i="18"/>
  <c r="F24" i="10"/>
  <c r="G11" i="5"/>
  <c r="F83" i="18" l="1"/>
  <c r="G84" i="18"/>
  <c r="G83" i="18" s="1"/>
  <c r="G88" i="18"/>
  <c r="G87" i="18" s="1"/>
  <c r="F87" i="18"/>
  <c r="H6" i="13"/>
  <c r="H7" i="13"/>
  <c r="E1" i="6" l="1"/>
  <c r="F32" i="6" s="1"/>
  <c r="G32" i="6" s="1"/>
  <c r="F5" i="5"/>
  <c r="G5" i="5" s="1"/>
  <c r="F7" i="5"/>
  <c r="G7" i="5" s="1"/>
  <c r="F9" i="5"/>
  <c r="G9" i="5" s="1"/>
  <c r="F13" i="5"/>
  <c r="G13" i="5" s="1"/>
  <c r="F15" i="5"/>
  <c r="G15" i="5" s="1"/>
  <c r="F18" i="5"/>
  <c r="G18" i="5" s="1"/>
  <c r="F20" i="5"/>
  <c r="G20" i="5" s="1"/>
  <c r="F22" i="5"/>
  <c r="G22" i="5" s="1"/>
  <c r="F24" i="5"/>
  <c r="G24" i="5" s="1"/>
  <c r="F26" i="5"/>
  <c r="G26" i="5" s="1"/>
  <c r="F28" i="5"/>
  <c r="G28" i="5" s="1"/>
  <c r="F30" i="5"/>
  <c r="G30" i="5" s="1"/>
  <c r="F32" i="5"/>
  <c r="G32" i="5" s="1"/>
  <c r="F34" i="5"/>
  <c r="G34" i="5" s="1"/>
  <c r="F36" i="5"/>
  <c r="G36" i="5" s="1"/>
  <c r="H8" i="13"/>
  <c r="H9" i="13"/>
  <c r="H10" i="13"/>
  <c r="H11" i="13"/>
  <c r="H12" i="13"/>
  <c r="H13" i="13"/>
  <c r="H14" i="13"/>
  <c r="H15" i="13"/>
  <c r="H16" i="13"/>
  <c r="H17" i="13"/>
  <c r="H19" i="13"/>
  <c r="H20" i="13"/>
  <c r="H21" i="13"/>
  <c r="H22" i="13"/>
  <c r="H23" i="13"/>
  <c r="H24" i="13"/>
  <c r="H25" i="13"/>
  <c r="H26" i="13"/>
  <c r="H27" i="13"/>
  <c r="H28" i="13"/>
  <c r="H29" i="13"/>
  <c r="H30" i="13"/>
  <c r="H31" i="13"/>
  <c r="H32" i="13"/>
  <c r="H33" i="13"/>
  <c r="H34" i="13"/>
  <c r="H35" i="13"/>
  <c r="H36" i="13"/>
  <c r="H37" i="13"/>
  <c r="F13" i="6" l="1"/>
  <c r="G13" i="6" s="1"/>
  <c r="F44" i="6"/>
  <c r="G44" i="6" s="1"/>
  <c r="F20" i="6"/>
  <c r="G20" i="6" s="1"/>
  <c r="F36" i="6"/>
  <c r="G36" i="6" s="1"/>
  <c r="F26" i="6"/>
  <c r="G26" i="6" s="1"/>
  <c r="F9" i="6"/>
  <c r="G9" i="6" s="1"/>
  <c r="F34" i="6"/>
  <c r="G34" i="6" s="1"/>
  <c r="F14" i="6"/>
  <c r="G14" i="6" s="1"/>
  <c r="F39" i="6"/>
  <c r="G39" i="6" s="1"/>
  <c r="F28" i="6"/>
  <c r="G28" i="6" s="1"/>
  <c r="F52" i="6"/>
  <c r="G52" i="6" s="1"/>
  <c r="F33" i="6"/>
  <c r="G33" i="6" s="1"/>
  <c r="F7" i="6"/>
  <c r="G7" i="6" s="1"/>
  <c r="F46" i="6"/>
  <c r="G46" i="6" s="1"/>
  <c r="F12" i="6"/>
  <c r="G12" i="6" s="1"/>
  <c r="F51" i="6"/>
  <c r="G51" i="6" s="1"/>
  <c r="F15" i="6"/>
  <c r="G15" i="6" s="1"/>
  <c r="F31" i="6"/>
  <c r="G31" i="6" s="1"/>
  <c r="F42" i="6"/>
  <c r="G42" i="6" s="1"/>
  <c r="F11" i="6"/>
  <c r="G11" i="6" s="1"/>
  <c r="F29" i="6"/>
  <c r="G29" i="6" s="1"/>
  <c r="F47" i="6"/>
  <c r="G47" i="6" s="1"/>
  <c r="F21" i="6"/>
  <c r="G21" i="6" s="1"/>
  <c r="F40" i="6"/>
  <c r="G40" i="6" s="1"/>
  <c r="F45" i="6"/>
  <c r="G45" i="6" s="1"/>
  <c r="F22" i="6"/>
  <c r="G22" i="6" s="1"/>
  <c r="F41" i="6"/>
  <c r="G41" i="6" s="1"/>
  <c r="F23" i="6"/>
  <c r="G23" i="6" s="1"/>
  <c r="F4" i="6"/>
  <c r="G4" i="6" s="1"/>
  <c r="F48" i="6"/>
  <c r="G48" i="6" s="1"/>
  <c r="F49" i="6"/>
  <c r="G49" i="6" s="1"/>
  <c r="F27" i="6"/>
  <c r="G27" i="6" s="1"/>
  <c r="F5" i="6"/>
  <c r="G5" i="6" s="1"/>
  <c r="F19" i="6"/>
  <c r="G19" i="6" s="1"/>
  <c r="F37" i="6"/>
  <c r="G37" i="6" s="1"/>
  <c r="F6" i="6"/>
  <c r="G6" i="6" s="1"/>
  <c r="F25" i="6"/>
  <c r="G25" i="6" s="1"/>
  <c r="F43" i="6"/>
  <c r="G43" i="6" s="1"/>
  <c r="F16" i="6"/>
  <c r="G16" i="6" s="1"/>
  <c r="F35" i="6"/>
  <c r="G35" i="6" s="1"/>
  <c r="F8" i="6"/>
  <c r="G8" i="6" s="1"/>
  <c r="F18" i="6"/>
  <c r="G18"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<sst xmlns="http://schemas.openxmlformats.org/spreadsheetml/2006/main" count="4301" uniqueCount="1727">
  <si>
    <t>Вигляд</t>
  </si>
  <si>
    <t>Код</t>
  </si>
  <si>
    <t>Назва виробу</t>
  </si>
  <si>
    <t>Опис обладнання</t>
  </si>
  <si>
    <t>120011</t>
  </si>
  <si>
    <t>120055</t>
  </si>
  <si>
    <t>120615</t>
  </si>
  <si>
    <t>116155</t>
  </si>
  <si>
    <t>116255</t>
  </si>
  <si>
    <t>116211</t>
  </si>
  <si>
    <t>116355</t>
  </si>
  <si>
    <t>116041</t>
  </si>
  <si>
    <t>116071</t>
  </si>
  <si>
    <t>116080</t>
  </si>
  <si>
    <t>Група H - Тримачі</t>
  </si>
  <si>
    <t>301089</t>
  </si>
  <si>
    <t>301069</t>
  </si>
  <si>
    <t>301819</t>
  </si>
  <si>
    <t>301619</t>
  </si>
  <si>
    <t>302133</t>
  </si>
  <si>
    <t>303013</t>
  </si>
  <si>
    <t>303133</t>
  </si>
  <si>
    <t>304013</t>
  </si>
  <si>
    <t>304133</t>
  </si>
  <si>
    <t>306133</t>
  </si>
  <si>
    <t>307013</t>
  </si>
  <si>
    <t>307133</t>
  </si>
  <si>
    <t>308013</t>
  </si>
  <si>
    <t>308133</t>
  </si>
  <si>
    <t>310011</t>
  </si>
  <si>
    <t>312011</t>
  </si>
  <si>
    <t>314011</t>
  </si>
  <si>
    <t>315011</t>
  </si>
  <si>
    <t>316011</t>
  </si>
  <si>
    <t>316021</t>
  </si>
  <si>
    <t>320133</t>
  </si>
  <si>
    <t>320333</t>
  </si>
  <si>
    <t>324019</t>
  </si>
  <si>
    <t>324039</t>
  </si>
  <si>
    <t>326333</t>
  </si>
  <si>
    <t>330011</t>
  </si>
  <si>
    <t>336019</t>
  </si>
  <si>
    <t>336029</t>
  </si>
  <si>
    <t>338019</t>
  </si>
  <si>
    <t xml:space="preserve">Група C - З'єднувачі </t>
  </si>
  <si>
    <t>201021</t>
  </si>
  <si>
    <t>210011</t>
  </si>
  <si>
    <t>211011</t>
  </si>
  <si>
    <t>202011</t>
  </si>
  <si>
    <t>202021</t>
  </si>
  <si>
    <t>203011</t>
  </si>
  <si>
    <t>203133</t>
  </si>
  <si>
    <t>204011</t>
  </si>
  <si>
    <t>204133</t>
  </si>
  <si>
    <t>205011</t>
  </si>
  <si>
    <t>205111</t>
  </si>
  <si>
    <t>205031</t>
  </si>
  <si>
    <t>216021</t>
  </si>
  <si>
    <t>221011</t>
  </si>
  <si>
    <t>224016</t>
  </si>
  <si>
    <t>228011</t>
  </si>
  <si>
    <t>401156</t>
  </si>
  <si>
    <t>401206</t>
  </si>
  <si>
    <t>401306</t>
  </si>
  <si>
    <t>401406</t>
  </si>
  <si>
    <t>405506</t>
  </si>
  <si>
    <t>405606</t>
  </si>
  <si>
    <t>405806</t>
  </si>
  <si>
    <t>407156</t>
  </si>
  <si>
    <t>407206</t>
  </si>
  <si>
    <t>407306</t>
  </si>
  <si>
    <t>407406</t>
  </si>
  <si>
    <t>408506</t>
  </si>
  <si>
    <t>408606</t>
  </si>
  <si>
    <t>409156</t>
  </si>
  <si>
    <t>409206</t>
  </si>
  <si>
    <t>409306</t>
  </si>
  <si>
    <t>409506</t>
  </si>
  <si>
    <t>409606</t>
  </si>
  <si>
    <t>411156</t>
  </si>
  <si>
    <t>411206</t>
  </si>
  <si>
    <t>411306</t>
  </si>
  <si>
    <t>411406</t>
  </si>
  <si>
    <t>414013</t>
  </si>
  <si>
    <t>414123</t>
  </si>
  <si>
    <t>414023</t>
  </si>
  <si>
    <t>414223</t>
  </si>
  <si>
    <t>414323</t>
  </si>
  <si>
    <t>416013</t>
  </si>
  <si>
    <t>Група A - Супутні товари, аксесуари</t>
  </si>
  <si>
    <t>901010</t>
  </si>
  <si>
    <t>903010</t>
  </si>
  <si>
    <t>907019</t>
  </si>
  <si>
    <t>910075</t>
  </si>
  <si>
    <t>910105</t>
  </si>
  <si>
    <t>910165</t>
  </si>
  <si>
    <t>910205</t>
  </si>
  <si>
    <t>910255</t>
  </si>
  <si>
    <t>910129</t>
  </si>
  <si>
    <t>912025</t>
  </si>
  <si>
    <t>912215</t>
  </si>
  <si>
    <t>926015</t>
  </si>
  <si>
    <t>Пристрій для вирівнювання дроту і полоси</t>
  </si>
  <si>
    <t>930015</t>
  </si>
  <si>
    <t>502086</t>
  </si>
  <si>
    <t>501081</t>
  </si>
  <si>
    <t>501101</t>
  </si>
  <si>
    <t>504251</t>
  </si>
  <si>
    <t>504351</t>
  </si>
  <si>
    <t>503084</t>
  </si>
  <si>
    <t>505304</t>
  </si>
  <si>
    <t>505404</t>
  </si>
  <si>
    <t>БЛИСКАВИЧНІ  РІШЕННЯ!</t>
  </si>
  <si>
    <t xml:space="preserve">Активні блискавкоприймачі (ESE) </t>
  </si>
  <si>
    <t>ProtArt  (Туреччина)</t>
  </si>
  <si>
    <t>Активний блискавкоприймач PROTART-30</t>
  </si>
  <si>
    <t>Активний блискавкоприймач PROTART-60</t>
  </si>
  <si>
    <t xml:space="preserve">ΔT: 72 µs (NF C 17-102). Вага - 2.320 кг. Перехідна штанга має діаметр 30 мм. Внутрішній діаметр перехідної штанги 25 мм. Країна виробник - Туреччина. </t>
  </si>
  <si>
    <t>Активний блискавкоприймач PROTART PRO-HALE 60</t>
  </si>
  <si>
    <t xml:space="preserve">ΔT: 66 µs (NF C 17-102). Перехідна штанга має діаметр 30 мм. Внутрішній діаметр перехідної штанги 25 мм. Країна виробник - Туреччина. </t>
  </si>
  <si>
    <t>Технічні характеристики: 6-значний аналоговий лічильник (Non-Resettable) Діапазон струмів від 2 до 100 кА. Не має потреби в зовнішньому джерелі живлення. Країна виробник -Туреччина</t>
  </si>
  <si>
    <t>Shirtec  (Австрія)</t>
  </si>
  <si>
    <t>ΔT: 15 µs (NF C 17-102). Вага - 1,3 кг. Країна виробник -Австрія.</t>
  </si>
  <si>
    <t>ΔT: 30 µs (NF C 17-102). Вага - 2,6 кг. Країна виробник -Австрія.</t>
  </si>
  <si>
    <t>ΔT: 60 µs (NF C 17-102). Вага - 2,8 кг. Країна виробник -Австрія.</t>
  </si>
  <si>
    <t>ΔT: 45 µs (NF C 17-102). Вага - 3,8 кг. Країна виробник -Австрія.</t>
  </si>
  <si>
    <t>ΔT: 75 µs (NF C 17-102). Вага - 4,1 кг. Країна виробник -Австрія.</t>
  </si>
  <si>
    <t>На тестері горить зелений світлодіод «OK» («все в порядку») або спалахує червоний «FAULT» («помилка»). Основна перевага - це можливість підключення дистанційно, коли висота щогли і блискавкоприймача не дозволяють зробити це безпосередньо поблизу.</t>
  </si>
  <si>
    <t xml:space="preserve"> Реєстрація ударів блискавки в межах 1 кА - 100 кА. Тестується за допомогою магніту. Живлення від батарейок. Акумуляторні батарейки та зарядний пристрій в комплекті. Виготовлений згідно IP 65 (протестований в Лабораторії TGM). Розміри: 18,5 х 6,5 х 4,2 см</t>
  </si>
  <si>
    <t xml:space="preserve">Використовується для поліпшення видимості високо-монтованих блискавкоприймачів, особливо вночі або в похмуру погоду. У приладі розміщені світлодіоди, які ефективно розподіляють світло на 360 градусів. </t>
  </si>
  <si>
    <t>Силові мережі низької напруги. Клас 1+2  (B+С)  Iimp = 12,5 кА. Професійна серія.</t>
  </si>
  <si>
    <t>FLP-12,5 V/1</t>
  </si>
  <si>
    <t xml:space="preserve"> FLP-12,5 V/2</t>
  </si>
  <si>
    <t>FLP-12,5 V/1+1</t>
  </si>
  <si>
    <t>FLP-12,5 V/3</t>
  </si>
  <si>
    <t>FLP-12,5 V/4</t>
  </si>
  <si>
    <t>FLP-12,5 V/3+1</t>
  </si>
  <si>
    <t>Силові мережі низької напруги. КЛАС 1+2  (B+С)  Iimp = 25 кА. Промислова серія.</t>
  </si>
  <si>
    <t>FLP-B+C MAXI V/1</t>
  </si>
  <si>
    <t>FLP-B+C MAXI V/2</t>
  </si>
  <si>
    <t>FLP-B+C MAXI V/1+1</t>
  </si>
  <si>
    <t>FLP-B+C MAXI V/3</t>
  </si>
  <si>
    <t>FLP-B+C MAXI V/4</t>
  </si>
  <si>
    <t>FLP-B+C MAXI V/3+1</t>
  </si>
  <si>
    <t>Силові мережі низької напруги. КЛАС 2 (C)   In = 20кА.</t>
  </si>
  <si>
    <t xml:space="preserve"> SLP-275 V/1</t>
  </si>
  <si>
    <t>SLP-275 V/1+1</t>
  </si>
  <si>
    <t>SLP-275 V/2</t>
  </si>
  <si>
    <t>SLP-275 V/3</t>
  </si>
  <si>
    <t>SLP-275 V/4</t>
  </si>
  <si>
    <t>SLP-275 V/3+1</t>
  </si>
  <si>
    <t>Силові мережі низької напруги. КЛАС 3 (D)   In = 5 кА</t>
  </si>
  <si>
    <t>DA-275 V/1+1</t>
  </si>
  <si>
    <t>DA-275 V/3+1</t>
  </si>
  <si>
    <t>DA-275 A</t>
  </si>
  <si>
    <t>Сонячна енергетика. Фотовольтаїка. КЛАС 1+2  (B+С)  Промисловий та приватний сектор.</t>
  </si>
  <si>
    <t>FLP-PV550 V/U</t>
  </si>
  <si>
    <t>SLP-PV1000 V/Y</t>
  </si>
  <si>
    <t>SLP-PV1500 V/Y</t>
  </si>
  <si>
    <t>SLP-PV700 V/Y</t>
  </si>
  <si>
    <t>SLP-PV500 V/U</t>
  </si>
  <si>
    <t>SLP-PV170 V/U</t>
  </si>
  <si>
    <t>BDGHF-012-V/1-FR1</t>
  </si>
  <si>
    <t>506254</t>
  </si>
  <si>
    <t>505254</t>
  </si>
  <si>
    <t>412153</t>
  </si>
  <si>
    <t>412203</t>
  </si>
  <si>
    <t xml:space="preserve">Тримач Сlip сірий М8 (Pa) </t>
  </si>
  <si>
    <t xml:space="preserve">Тримач Сlip сірий М6 (Pa) </t>
  </si>
  <si>
    <t xml:space="preserve">Тримач Сlip під мідь М8 (Pa) </t>
  </si>
  <si>
    <t xml:space="preserve">Тримач Сlip під мідь М6 (Pa) </t>
  </si>
  <si>
    <t>Тримач Niro М6 (Ni)</t>
  </si>
  <si>
    <t>Зубило SDS-Max під D16 (St)</t>
  </si>
  <si>
    <t>Наконечник D16 (StgZn)</t>
  </si>
  <si>
    <t>Муфта D16 (StgZn)</t>
  </si>
  <si>
    <t>Насадка ручного монтажу (StgZn)</t>
  </si>
  <si>
    <t>Пристрій для забивання стержнів під SDS-Max 260 мм (St)</t>
  </si>
  <si>
    <t>Тримач гаковий з Clip (Ni/Pa)</t>
  </si>
  <si>
    <t>Тримач гаковий з Niro (Ni)</t>
  </si>
  <si>
    <t>Тримач на півкруглий гребінь даху з Clip (Ni/Pa)</t>
  </si>
  <si>
    <t>Тримач на кутовий гребінь даху з Niro (Nі)</t>
  </si>
  <si>
    <t>Тримач прямий L140 з Clip (Nі/Pa)</t>
  </si>
  <si>
    <t>Тримач прямий L140 з Niro (Nі)</t>
  </si>
  <si>
    <t>Тримач під черепицю з Clip (Nі/Pa)</t>
  </si>
  <si>
    <t>Тримач під черепицю з Niro (Ni)</t>
  </si>
  <si>
    <t>Тримач дроту Fix D8-10 (StZn)</t>
  </si>
  <si>
    <t>Тримач блискавкоприймача Fix D16 (StZn)</t>
  </si>
  <si>
    <t>Тримач смуги Fix 30 (StZn)</t>
  </si>
  <si>
    <t>Тримач смуги Fix 40 (StZn)</t>
  </si>
  <si>
    <t>Тримач фальцевий з Fix (StZn)</t>
  </si>
  <si>
    <t>Тримач фальцевий з Сlip (StZn/Pa)</t>
  </si>
  <si>
    <t xml:space="preserve"> Ізоляційна штанга L500 з Fix (Al/Gfk)</t>
  </si>
  <si>
    <t xml:space="preserve"> Ізоляційна штанга L1000 з Fix (Al/Gfk)</t>
  </si>
  <si>
    <t>Хомут подвійний D300 (StZn/Ni)</t>
  </si>
  <si>
    <t>Тримач ізоляційної штанги до стіни (Ni)</t>
  </si>
  <si>
    <t>Тримач Pyramida з бетоном (Pe/Pp/Bet)</t>
  </si>
  <si>
    <t>Тримач Pyramida без бетону (Pe/Pp)</t>
  </si>
  <si>
    <t>Пластиковий тримач дроту D8 мм на покрівлі (Pe)</t>
  </si>
  <si>
    <t>З'єднувач Vario з гайкою (StZn)</t>
  </si>
  <si>
    <t>З'єднувач Duos D08 2 пл. (StZn)</t>
  </si>
  <si>
    <t>З'єднувач Duos D16 2 пл. (StZn)</t>
  </si>
  <si>
    <t>З'єднувач Cross для дроту 2 пл. (StZn)</t>
  </si>
  <si>
    <t>З'єднувач Cross для смуги 2 пл. (StZn)</t>
  </si>
  <si>
    <t>З'єднувач Contra 2 пл. (StZn)</t>
  </si>
  <si>
    <t>З'єднувач Contra 3 пл. (Nі)</t>
  </si>
  <si>
    <t>З'єднувач Quadro 2 пл. (StZn)</t>
  </si>
  <si>
    <t>З'єднувач Quadro 3 пл. (Nі)</t>
  </si>
  <si>
    <t>З'єднувач Cant D20 (StZn)</t>
  </si>
  <si>
    <t>З'єднувач Cant D16 (StZn)</t>
  </si>
  <si>
    <t xml:space="preserve">З'єднувач Cant для смуги 3 пл. (StZn)          </t>
  </si>
  <si>
    <t>З'єднувач до труби D50-60 (StZn)</t>
  </si>
  <si>
    <t>Клемний з'єднувач (StZn)</t>
  </si>
  <si>
    <t>Компенсатор (Al)</t>
  </si>
  <si>
    <t>Клема до жолобу (StZn)</t>
  </si>
  <si>
    <t>Фарба з вмістом цинку 400 мл</t>
  </si>
  <si>
    <t>Дріт алюмінієвий Ø8 мм (Al)</t>
  </si>
  <si>
    <t xml:space="preserve">Дріт оцинкований Ø 8мм (StZn)                         </t>
  </si>
  <si>
    <t xml:space="preserve">Дріт оцинкований Ø10 мм (StZn)                        </t>
  </si>
  <si>
    <t>Смуга оцинкована 25х4 мм (StZn)</t>
  </si>
  <si>
    <t xml:space="preserve">Смуга оцинкована 30х3,5 мм (StZn)                      </t>
  </si>
  <si>
    <t>Смуга оцинкована 40х4 мм (StZn)</t>
  </si>
  <si>
    <t>Смуга мідна 20х3 мм (Cu)</t>
  </si>
  <si>
    <t>Смуга мідна 20х4 мм (Cu)</t>
  </si>
  <si>
    <t>Смуга мідна 25х4 мм (Cu)</t>
  </si>
  <si>
    <t>Смуга нержавіюча 25х4 мм (Ni)</t>
  </si>
  <si>
    <t>Смуга нержавіюча 30х4 мм (Ni)</t>
  </si>
  <si>
    <t>Смуга нержавіюча 40х4 мм (Ni)</t>
  </si>
  <si>
    <t>Болт ударний M16x40 12,9 (St)</t>
  </si>
  <si>
    <t>Стержень різьбовий D16 1,5 метра (StgZn)</t>
  </si>
  <si>
    <t>Муфта шестигранна D16 (StgZn)</t>
  </si>
  <si>
    <t xml:space="preserve"> Паста струмопровідна 50 мл</t>
  </si>
  <si>
    <t>Стержень D20 1,5 метра (StZn)</t>
  </si>
  <si>
    <t>Універсальний хомут D120 (Ni/StZn)</t>
  </si>
  <si>
    <t>Універсальний хомут D300 (Ni/StZn)</t>
  </si>
  <si>
    <t>Блискавкоприймач на тринозі для ESE 6 м (Ni)</t>
  </si>
  <si>
    <t>шт.</t>
  </si>
  <si>
    <t>Client</t>
  </si>
  <si>
    <t xml:space="preserve">Смуга обміднена сталева 25х4 мм 30 м (St/Cu)                            </t>
  </si>
  <si>
    <t>Окремостоячий блискавкоприймач 8 м (StZn/Al)</t>
  </si>
  <si>
    <t>Окремостоячий блискавкоприймач 9 м (StZn/Al)</t>
  </si>
  <si>
    <t>Окремостоячий блискавкоприймач 10 м (StZn/Al)</t>
  </si>
  <si>
    <t>Окремостоячий блискавкоприймач 11 м (StZn/Al)</t>
  </si>
  <si>
    <t>Окремостоячий блискавкоприймач 12 м (StZn/Al)</t>
  </si>
  <si>
    <t>Окремостоячий блискавкоприймач 13 м (StZn/Al)</t>
  </si>
  <si>
    <t>Окремостоячий блискавкоприймач 14 м (StZn/Al)</t>
  </si>
  <si>
    <t>Окремостоячий блискавкоприймач 15 м (StZn/Al)</t>
  </si>
  <si>
    <t>Окремостоячий блискавкоприймач 16 м (StZn/Al)</t>
  </si>
  <si>
    <t>Окремостоячий блискавкоприймач 17 м (StZn/Al)</t>
  </si>
  <si>
    <t>Окремостоячий блискавкоприймач 18 м (StZn/Al)</t>
  </si>
  <si>
    <t>Окремостоячий блискавкоприймач 19 м (StZn/Al)</t>
  </si>
  <si>
    <t>Окремостоячий блискавкоприймач 20 м (StZn/Al)</t>
  </si>
  <si>
    <t>Окремостоячий блискавкоприймач 21 м (StZn/Al)</t>
  </si>
  <si>
    <t>Окремостоячий блискавкоприймач 22 м (StZn/Al)</t>
  </si>
  <si>
    <t>Окремостоячий блискавкоприймач 23 м (StZn/Al)</t>
  </si>
  <si>
    <t>Окремостоячий блискавкоприймач 24 м (StZn/Al)</t>
  </si>
  <si>
    <t>Окремостоячий блискавкоприймач 25 м (StZn/Al)</t>
  </si>
  <si>
    <t>Окремостоячий блискавкоприймач 26 м (StZn/Al)</t>
  </si>
  <si>
    <t>Окремостоячий блискавкоприймач 27 м (StZn/Al)</t>
  </si>
  <si>
    <t>Окремостоячий блискавкоприймач 28 м (StZn/Al)</t>
  </si>
  <si>
    <t>Окремостоячий блискавкоприймач 29 м (StZn/Al)</t>
  </si>
  <si>
    <t>Окремостоячий блискавкоприймач 30 м (StZn/Al)</t>
  </si>
  <si>
    <t>Анкерна закладна для бетонної основи 9-14 м (St)</t>
  </si>
  <si>
    <t>Анкерна закладна для бетонної основи 15-20 м (St)</t>
  </si>
  <si>
    <t>Анкерна закладна для бетонної основи 21-26 м (St)</t>
  </si>
  <si>
    <t>Блискавкоприймач 3 м (Al)</t>
  </si>
  <si>
    <t>Блискавкоприймач 1,5 м (Al)</t>
  </si>
  <si>
    <t>Блискавкоприймач 4 м (Al)</t>
  </si>
  <si>
    <t>Блискавкоприймач з кріпленням до труби 1,5 м (Ni/Al)</t>
  </si>
  <si>
    <t>Блискавкоприймач з кріпленням до труби 2 м (Ni/Al)</t>
  </si>
  <si>
    <t>Блискавкоприймач з кріпленням до труби 3 м (Ni/Al)</t>
  </si>
  <si>
    <t>Блискавкоприймач з кріпленням до труби 4 м (Ni/Al)</t>
  </si>
  <si>
    <t>Блискавкоприймач з кріпленням до труби 5 м (Ni/Al)</t>
  </si>
  <si>
    <t>Блискавкоприймач з кріпленням до труби 6 м (Ni/Al)</t>
  </si>
  <si>
    <t>Блискавкоприймач на прямий дах 2 м (Ni/Al)</t>
  </si>
  <si>
    <t>Блискавкоприймач на прямий дах 1,5 м (Ni/Al)</t>
  </si>
  <si>
    <t>Блискавкоприймач на прямий дах 3 м (Ni/Al)</t>
  </si>
  <si>
    <t>Блискавкоприймач на прямий дах 4 м (Ni/Al)</t>
  </si>
  <si>
    <t>Блискавкоприймач на чотирьохскатний дах 2 м (Ni/Al)</t>
  </si>
  <si>
    <t>Блискавкоприймач на чотирьохскатний дах 1,5 м (Ni/Al)</t>
  </si>
  <si>
    <t>Блискавкоприймач на півкруглий гребінь даху 1,5 м (Ni/Al)</t>
  </si>
  <si>
    <t>Блискавкоприймач на півкруглий гребінь даху 2 м (Ni/Al)</t>
  </si>
  <si>
    <t>Блискавкоприймач на кутовий гребінь даху 1,5 м (Ni/Al)</t>
  </si>
  <si>
    <t>Блискавкоприймач на кутовий гребінь даху 2 м (Ni/Al)</t>
  </si>
  <si>
    <t>Блискавкоприймач на кутовий гребінь даху 3 м (Ni/Al)</t>
  </si>
  <si>
    <t>Блискавкоприймач 2 м (Al)</t>
  </si>
  <si>
    <t>Блискавкоприймач з триногою 5 м (Al/Ni)</t>
  </si>
  <si>
    <t>Блискавкоприймач з триногою 6 м (Al/Ni)</t>
  </si>
  <si>
    <t>Блискавкоприймач з бетонною основою 1,5 м (Al)</t>
  </si>
  <si>
    <t>Блискавкоприймач з бетонною основою 2 м (Al)</t>
  </si>
  <si>
    <t>Блискавкоприймач з бетонною основою 3 м (Al)</t>
  </si>
  <si>
    <t>Блискавкоприймач з бетонною основою 4 м (Al)</t>
  </si>
  <si>
    <t>Сонячний тестер SCHIRTEC SRC-1T</t>
  </si>
  <si>
    <t>216111</t>
  </si>
  <si>
    <t>З'єднувач до труби D30-40 з 2 приєднаннями (StZn)</t>
  </si>
  <si>
    <t>Тримач блискавкоприймача L250 D16 (Ni)</t>
  </si>
  <si>
    <t>Тримач блискавкоприймача L400 D30-50 (Ni)</t>
  </si>
  <si>
    <t xml:space="preserve">Перехідник під ESE </t>
  </si>
  <si>
    <t xml:space="preserve">Перехідна штанга. Суцільна. Зовнішній діаметр 27 мм. </t>
  </si>
  <si>
    <t>415023</t>
  </si>
  <si>
    <t>DA-275 DF 16</t>
  </si>
  <si>
    <t>DA-275 DF 6</t>
  </si>
  <si>
    <t>Ethernet.  Телекомунікації. АСУ. Інформаційні лінії</t>
  </si>
  <si>
    <t>BDM-006-V/1-FR1</t>
  </si>
  <si>
    <t>BDM-024-V/1-FR1</t>
  </si>
  <si>
    <t>DL-10G-RJ45-PoE-AB</t>
  </si>
  <si>
    <t>DL-1G-RJ45-PoE-AB</t>
  </si>
  <si>
    <t>RACK-PROTECTOR-EURO-X12-1U</t>
  </si>
  <si>
    <t>DP-012-25</t>
  </si>
  <si>
    <t>DP-024-25</t>
  </si>
  <si>
    <t>DP-024-V/1-F16</t>
  </si>
  <si>
    <t>DPF-024-DC-16</t>
  </si>
  <si>
    <t>Освітлення</t>
  </si>
  <si>
    <t>SP-T2+T3-320/Y-CLT-LED</t>
  </si>
  <si>
    <t>Окремостоячий блискавкоприймач 32 м (StZn/Al)</t>
  </si>
  <si>
    <t>Окремостоячий блискавкоприймач 31 м (StZn/Al)</t>
  </si>
  <si>
    <t>Анкерна закладна для бетонної основи 27-32 м (St)</t>
  </si>
  <si>
    <t>Анкерна закладна для бетонної основи 8 м (St)</t>
  </si>
  <si>
    <t>Активний блискавкоприймач SCHIRTEC -AМ E.S.E.</t>
  </si>
  <si>
    <t>Активний блискавкоприймач SCHIRTEC-AS E.S.E.</t>
  </si>
  <si>
    <t>Активний блискавкоприймач SCHIRTEC-A E.S.E.</t>
  </si>
  <si>
    <t>Активний блискавкоприймач SCHIRTEC-DAS E.S.E.</t>
  </si>
  <si>
    <t>Активний блискавкоприймач SCHIRTEC-DA E.S.E.</t>
  </si>
  <si>
    <t>Тестер  SCHIRTEC SA-1T</t>
  </si>
  <si>
    <t>Цифровий лічильник ударів блискавки SCHIRTEC SLSC-20</t>
  </si>
  <si>
    <t>Світлодіодний сигналізатор SCHIRTEC SLB</t>
  </si>
  <si>
    <t>Тестер Pro TeSter (з кабелем)</t>
  </si>
  <si>
    <t>Лічильник імпульсів Pro LSC</t>
  </si>
  <si>
    <t xml:space="preserve">Назва виробу </t>
  </si>
  <si>
    <t>Пристрої захисту від імпульсних перенапруг (ПЗІП) Saltek (Чехія)</t>
  </si>
  <si>
    <t>Од. виміру</t>
  </si>
  <si>
    <t>Тримач на кутовий гребінь даху з Clip (Ni/Pa)</t>
  </si>
  <si>
    <t xml:space="preserve">В коробці 50 шт. Під свердло 12 мм. </t>
  </si>
  <si>
    <t xml:space="preserve">ΔT: 57 µs (NF C 17-102). Вага -1.98 кг. Перехідна штанга має діаметр 30 мм. Внутрішній діаметр перехідної штанги 25 мм. Країна виробник - Туреччина. </t>
  </si>
  <si>
    <t>PRO TEStER відразу визначає працездатність ESE, для цього тестер необхідно підключити через кабель і натиснути кнопку на пристрої.</t>
  </si>
  <si>
    <t xml:space="preserve">На тестері загориться зелений світлодіод «OK» ( «все в порядку») або червоний «FAULT» ( «помилка»). ESE перевіряють спочатку і в кінці сезону грозового сезону </t>
  </si>
  <si>
    <t>Механічний лічильник ударів блискавки SCHIRTEC  SLSC-10</t>
  </si>
  <si>
    <t>Струм визначається від 2 до 100 кА. Виготовлений згідно IP 67 (протестований в Лабораторії TGM). Лічильник - механічний, 6-цифровий. Розміри лічильника: 11,3x7x4,8 см. Не потребує зовнішнього джерела живлення.</t>
  </si>
  <si>
    <t>306013</t>
  </si>
  <si>
    <t>Блискавкоприймач з триногою 8 м (Al/Ni)</t>
  </si>
  <si>
    <t>408806</t>
  </si>
  <si>
    <t>Сайт</t>
  </si>
  <si>
    <t>Детальніше на сайті</t>
  </si>
  <si>
    <t>Деталі на сайті</t>
  </si>
  <si>
    <t>905023</t>
  </si>
  <si>
    <t>405706</t>
  </si>
  <si>
    <t>Блискавкоприймач з триногою 7 м (Al/Ni)</t>
  </si>
  <si>
    <t>408706</t>
  </si>
  <si>
    <t xml:space="preserve">Курс Євро НБУ (для Shirtec) </t>
  </si>
  <si>
    <t xml:space="preserve">Курс Долар НБУ (для ProtArt) </t>
  </si>
  <si>
    <t>Курс Євро НБУ</t>
  </si>
  <si>
    <t>Ізольований блискавкозахист</t>
  </si>
  <si>
    <t>922014</t>
  </si>
  <si>
    <t>З'єднувач ізольованого кабелю (Ni)</t>
  </si>
  <si>
    <t>923013</t>
  </si>
  <si>
    <t>Ізольований кабель 750 23 мм (Cu)</t>
  </si>
  <si>
    <t xml:space="preserve">Для безпечної роздільної відстані між системою блискавкозахисту і електричним обладнанням.  </t>
  </si>
  <si>
    <t>З'єднувач для ізольованого кабелю з Бп або основою</t>
  </si>
  <si>
    <t>Блискавкоприймачі з бетонними основами для ESE</t>
  </si>
  <si>
    <t>Посилання на сайт</t>
  </si>
  <si>
    <t>Деталі тут</t>
  </si>
  <si>
    <t>деталі тут</t>
  </si>
  <si>
    <t>Окремостоячий блискавкоприймач 6 м (StZn/Al)</t>
  </si>
  <si>
    <t>Окремостоячий блискавкоприймач 7 м (StZn/Al)</t>
  </si>
  <si>
    <t>Ціна роздріб,              Євро з ПДВ</t>
  </si>
  <si>
    <t>Ціна роздріб,              грн з ПДВ</t>
  </si>
  <si>
    <t>Ціна зі знижкою,               грн з ПДВ</t>
  </si>
  <si>
    <t>Ціна роздріб,              Євро/Долар з ПДВ</t>
  </si>
  <si>
    <t>Ціна зі знижкою, грн з ПДВ</t>
  </si>
  <si>
    <t>305011</t>
  </si>
  <si>
    <t>Тримач L100 з гачком (StZn)</t>
  </si>
  <si>
    <t>318011</t>
  </si>
  <si>
    <t>Тримач L100 з гачком на підставці (StZn)</t>
  </si>
  <si>
    <t>шт</t>
  </si>
  <si>
    <t>м</t>
  </si>
  <si>
    <t>кг</t>
  </si>
  <si>
    <t xml:space="preserve">Дріт мідний Ø8 мм (Cu) </t>
  </si>
  <si>
    <t>NEW!</t>
  </si>
  <si>
    <t>Тримач Сlip сірий на підставці (StZn/Pa)</t>
  </si>
  <si>
    <t xml:space="preserve">318061 </t>
  </si>
  <si>
    <t>Затискач для троса D10 мм DIN741 (StgZn)</t>
  </si>
  <si>
    <t>Стержень різьбовий обміднений D14,2 1,5 метра (StCu)</t>
  </si>
  <si>
    <t>Муфта з'єднувальна латунна D14,2 (CuZn)</t>
  </si>
  <si>
    <t>Головка ударна (St)</t>
  </si>
  <si>
    <t>Кінцевик для звичайних грунтів (St)</t>
  </si>
  <si>
    <t>Ножиці до дроту і полоси</t>
  </si>
  <si>
    <t>Інструмент для земляних робіт</t>
  </si>
  <si>
    <t>Пристрій для вирівнювання дроту і полоси (5 роликів)</t>
  </si>
  <si>
    <t xml:space="preserve">Лопата Modeco Garden Fibreglass канадська з держаком-ручкою </t>
  </si>
  <si>
    <t>https://leocorp.com.ua/product/9/l4/MN-79-356/</t>
  </si>
  <si>
    <t>Лопата штикова Modeco Fibreglass з держаком-ручкою</t>
  </si>
  <si>
    <t>https://leocorp.com.ua/product/9/l4/MN-79-355/</t>
  </si>
  <si>
    <t>Ножиці до дроту і полоси 450 мм</t>
  </si>
  <si>
    <t>Ножиці до дроту і полоси 750 мм</t>
  </si>
  <si>
    <t>https://leocorp.com.ua/product/9/n3/MN-63-219/</t>
  </si>
  <si>
    <t>https://leocorp.com.ua/product/9/n3/MN-63-231/</t>
  </si>
  <si>
    <t xml:space="preserve">Блискавкоприймачі для ESE </t>
  </si>
  <si>
    <t>Блискавкоприймач 1,5 м з різьбою М16 (Al)</t>
  </si>
  <si>
    <t xml:space="preserve">401157  </t>
  </si>
  <si>
    <t>Блискавкоприймач 2 м з різьбою М16 (Al)</t>
  </si>
  <si>
    <t xml:space="preserve">401207 </t>
  </si>
  <si>
    <t>Блискавкоприймач 3 м з різьбою М16 (Al)</t>
  </si>
  <si>
    <t xml:space="preserve">401307 </t>
  </si>
  <si>
    <t>Блискавкоприймач 4 м з різьбою М16 (Al)</t>
  </si>
  <si>
    <t xml:space="preserve">401407 </t>
  </si>
  <si>
    <t xml:space="preserve"> Бетонна основа 17 кг (Bet)</t>
  </si>
  <si>
    <t>407170</t>
  </si>
  <si>
    <t>Захисний гумовий килимок 400*400</t>
  </si>
  <si>
    <t>407199</t>
  </si>
  <si>
    <t>Встановлюється під бетонні основи для захисту поверхонь. Матеріал - гума. Товщина 3 мм</t>
  </si>
  <si>
    <t xml:space="preserve"> Блискавкоприймач для ESE 3 м (Ni)</t>
  </si>
  <si>
    <t>Триножний штатив B1000 L600 (Ni)</t>
  </si>
  <si>
    <t xml:space="preserve">407413 </t>
  </si>
  <si>
    <t>Триножний штатив B1500 L900 (Ni)</t>
  </si>
  <si>
    <t xml:space="preserve">407423 </t>
  </si>
  <si>
    <t>Блискавкоприймач для ESE 6 м (Ni)</t>
  </si>
  <si>
    <t>Колодязь ревізійний 201х201х120 до труби 150 мм з кришкою (Ni)</t>
  </si>
  <si>
    <t>Труба жорстка 320 N (Pl)</t>
  </si>
  <si>
    <t>Блискавкоприймачі з бетонними основами 1,5 - 4 м</t>
  </si>
  <si>
    <t>Комплектуючі до блискавкоприймачів (БП) з бетонними основами 1,5 - 4 м</t>
  </si>
  <si>
    <t xml:space="preserve">Для кріплення блискавкоприймачів на триножних штативах 5-6 м. Висота шпильки розрахована на 2 бетонні основи на одну точку. </t>
  </si>
  <si>
    <t xml:space="preserve">Для кріплення блискавкоприймачів на триножних штативах 7-8 м. Висота шпильки розрахована на 3-4 бетонні основи на одну точку. </t>
  </si>
  <si>
    <t>Блискавкоприймач збірний 5 м (Al)</t>
  </si>
  <si>
    <t>Блискавкоприймач збірний 6 м (Al)</t>
  </si>
  <si>
    <t>Блискавкоприймач збірний 7 м (Al)</t>
  </si>
  <si>
    <t>Блискавкоприймач збірний 8 м (Al)</t>
  </si>
  <si>
    <t>414133</t>
  </si>
  <si>
    <t>Нержавіюча основа на півкруглий гребінь (Ni)</t>
  </si>
  <si>
    <t>Комплектуючі до БП на півкруглий гребінь даху</t>
  </si>
  <si>
    <t xml:space="preserve">414334  </t>
  </si>
  <si>
    <t xml:space="preserve">414233 </t>
  </si>
  <si>
    <t>414333</t>
  </si>
  <si>
    <t>Комплектуючі до БП на чотирьохскатний дах</t>
  </si>
  <si>
    <t>Металева основа на чотирьохскатний дах (Ni)</t>
  </si>
  <si>
    <t xml:space="preserve">412013  </t>
  </si>
  <si>
    <t xml:space="preserve"> Хомут для блискавкоприймача до труби (Ni)</t>
  </si>
  <si>
    <t xml:space="preserve">409133  </t>
  </si>
  <si>
    <t>Хомут подвійний для блискавкоприймача до труби (Ni)</t>
  </si>
  <si>
    <t xml:space="preserve">409233   </t>
  </si>
  <si>
    <t>Комплектуючі до БП з кріпленням до труби та інших комунікацій</t>
  </si>
  <si>
    <t>Нержавіюча основа L190 на прямий дах (Nil)</t>
  </si>
  <si>
    <t xml:space="preserve">411133 </t>
  </si>
  <si>
    <t>Блискавкоприймачі з кріпленням на прямий дах 1,5-2 м</t>
  </si>
  <si>
    <t>Комплектуючі до БП з кріпленням на прямий дах 1,5-2 м</t>
  </si>
  <si>
    <t>Комплектуючі до БП з кріпленням на прямий дах 3-4 м</t>
  </si>
  <si>
    <t>Нержавіюча основа L400 Max на прямий дах (Ni)</t>
  </si>
  <si>
    <t>411333</t>
  </si>
  <si>
    <t>Комплектуючі до БП на кутовий гребінь даху 1,5 м</t>
  </si>
  <si>
    <t>Блискавкоприймач на кутовий гребінь даху 1,5 м</t>
  </si>
  <si>
    <t>Блискавкоприймач на кутовий гребінь даху 2 м</t>
  </si>
  <si>
    <t>Комплектуючі до БП на кутовий гребінь даху 2 м</t>
  </si>
  <si>
    <t>Комплектуючі до БП на кутовий гребінь даху 3-4 м</t>
  </si>
  <si>
    <t>Блискавкоприймач на півкруглий гребінь даху 1,5-2 м</t>
  </si>
  <si>
    <t>Блискавкоприймачі на чотирьохскатний дах 1,5-2 м</t>
  </si>
  <si>
    <t>209011</t>
  </si>
  <si>
    <t>З'єднувач трубчастий (StZn)</t>
  </si>
  <si>
    <t>Кріплення - Тримач БП L400 D30-50 (Ni) - 2 шт (416013), зєднання з дротом - з'єднувач до труби D30-40 (StZn) (216111)</t>
  </si>
  <si>
    <t>Кріплення - Тримач БП L400 D30-50 (Ni) - 3 шт (416013), зєднання з дротом - з'єднувач до труби D30-40 (StZn) (216111)</t>
  </si>
  <si>
    <t>БП 1,5 м з різьбою М16 (401157), нержавіюча основа з клемним з'єднувачем (414133). Кріпиться до гребню без сверління.</t>
  </si>
  <si>
    <t>БП 2 м з різьбою М16 (401207), нержавіюча основа з клемним з'єднувачем (414133). Кріпиться до гребню без сверління.</t>
  </si>
  <si>
    <t xml:space="preserve">БП 1,5 м з різьбою М16 (401157), нержавіюча основа на кутовий гребінь (1-1.5 м) (414334), з'єднувач Duos D16 (211011). </t>
  </si>
  <si>
    <t xml:space="preserve">БП 1,5 м з різьбою М16 (401157), металева основа на чотирьохскатний дах (412013), з'єднувач Duos D16  </t>
  </si>
  <si>
    <t xml:space="preserve">БП 2 м з різьбою М16 (код 401207), металева основа на чотирьохскатний дах (412013), з'єднувач Duos D16 (код 211011).  </t>
  </si>
  <si>
    <t>БП 1,5 м (Al) (401156), 2 хомути для блискавкоприймача до труби (Ni) до 300 мм, з'єднувач Duos D16 (211011).</t>
  </si>
  <si>
    <t>БП 2 м (Al) (401206), 2 хомути для блискавкоприймача до труби (Ni) до 300 мм, з'єднувач Duos D16 (211011).</t>
  </si>
  <si>
    <t>БП 3 м (Al) (401306), 3 хомути для блискавкоприймача до труби (Ni) до 300 мм, з'єднувач Duos D16 (211011).</t>
  </si>
  <si>
    <t xml:space="preserve">Для кріплення БП 4 м з різьбою (401407) на 2 бетонних основах.  </t>
  </si>
  <si>
    <t>БП збірний 5 м (Al) (405506), 2 хомути подвійних для БП до труби (Ni) до 300 мм (409233), з'єднувач до труби D30-40 з 2 приєднаннями  (216111)</t>
  </si>
  <si>
    <t>Шина зрівнювання потенціалів</t>
  </si>
  <si>
    <t>Наявність, шт</t>
  </si>
  <si>
    <t>БП 4 м з різьбою М16 (Al) (401407), Нержавіюча основа L400 Max на прямий дах (Ni), з'єднувач до труби D30-40 (StZn) (216111)</t>
  </si>
  <si>
    <t>БП 3 м з різьбою М16 (Al) (401307), Нержавіюча основа L400 Max на прямий дах (Ni), з'єднувач до труби D30-40 (StZn) (216111)</t>
  </si>
  <si>
    <t xml:space="preserve">FLP-PV1000 /Y </t>
  </si>
  <si>
    <t>Введіть курс EUR по НБУ</t>
  </si>
  <si>
    <t>Оплата проводиться у гривні за курсом НБУ на день оплати</t>
  </si>
  <si>
    <t>Код замовлення</t>
  </si>
  <si>
    <t>DA-275 BFG</t>
  </si>
  <si>
    <t>http://www.saltek.eu/en/products/DA-275-BFG</t>
  </si>
  <si>
    <t>DL-RS DD9</t>
  </si>
  <si>
    <t>https://www.saltek.eu/en/products/dl-rs-dd9</t>
  </si>
  <si>
    <t>DA-275 DFI 1</t>
  </si>
  <si>
    <t>https://www.saltek.eu/en/products/da-275-dfi-1</t>
  </si>
  <si>
    <t>DM-024/1 3R DJ</t>
  </si>
  <si>
    <t>https://www.saltek.eu/en/products/dm-0241_3r_dj</t>
  </si>
  <si>
    <t>DM-012/1 3R DJ</t>
  </si>
  <si>
    <t>https://www.saltek.eu/produkty/dm-0121-3r-dj</t>
  </si>
  <si>
    <t>DM-006/1 3R DJ</t>
  </si>
  <si>
    <t>https://www.saltek.eu/produkty/dm-0061-3r-dj</t>
  </si>
  <si>
    <t>DM-024/1 4R DJ</t>
  </si>
  <si>
    <t>https://www.saltek.eu/en/products/dm-0241_4r_dj</t>
  </si>
  <si>
    <t>DM-006/1 3L DJ</t>
  </si>
  <si>
    <t>https://www.saltek.eu/produkty/dm-0061-3l-dj</t>
  </si>
  <si>
    <t>RTO-63</t>
  </si>
  <si>
    <t>https://www.saltek.eu/en/products/rto-63</t>
  </si>
  <si>
    <t>DM-024/1 3L DJ</t>
  </si>
  <si>
    <t>https://www.saltek.eu/en/products/dm-0241_3l_dj</t>
  </si>
  <si>
    <t>HX-pomocný držák</t>
  </si>
  <si>
    <t>https://www.saltek.eu/en/products/hx-pomocn%C3%BD-dr%C5%BE%C3%A1k</t>
  </si>
  <si>
    <t>SLP-275 V/1</t>
  </si>
  <si>
    <t>https://www.saltek.eu/en/products/slp-275-v1</t>
  </si>
  <si>
    <t>SLP-275 V/1 S</t>
  </si>
  <si>
    <t>https://www.saltek.eu/en/products/slp-275_vb1s</t>
  </si>
  <si>
    <t>https://www.saltek.eu/en/products/slp-275-v2</t>
  </si>
  <si>
    <t>DM-006/1 4R DJ</t>
  </si>
  <si>
    <t>https://www.saltek.eu/en/products/dm-0061_4r_dj</t>
  </si>
  <si>
    <t>DM-012/1 4R DJ</t>
  </si>
  <si>
    <t>https://www.saltek.eu/en/products/dm-0121_4r_dj</t>
  </si>
  <si>
    <t>https://www.saltek.eu/en/products/slp-275-v4</t>
  </si>
  <si>
    <t>https://www.saltek.eu/en/products/slp-275-v3</t>
  </si>
  <si>
    <t>SLP-275 V/3 S</t>
  </si>
  <si>
    <t>https://www.saltek.eu/en/products/slp-275-v3-s</t>
  </si>
  <si>
    <t>SLP-275 V/4 S</t>
  </si>
  <si>
    <t>https://www.saltek.eu/en/products/slp-275-v4-s</t>
  </si>
  <si>
    <t>SLP-075 V/0</t>
  </si>
  <si>
    <t>https://www.saltek.eu/en/products/slp-075-v0</t>
  </si>
  <si>
    <t>SLP-440 V/0</t>
  </si>
  <si>
    <t>https://www.saltek.eu/en/products/slp-440-v0</t>
  </si>
  <si>
    <t>SLP-075 V/1</t>
  </si>
  <si>
    <t>https://www.saltek.eu/en/products/slp-075-v1</t>
  </si>
  <si>
    <t>SLP-440 V/1</t>
  </si>
  <si>
    <t>https://www.saltek.eu/en/products/slp-440-v1</t>
  </si>
  <si>
    <t>SLP-075 V/1 S</t>
  </si>
  <si>
    <t>https://www.saltek.eu/en/products/slp-075-v1-s</t>
  </si>
  <si>
    <t>SLP-440 V/1 S</t>
  </si>
  <si>
    <t>https://www.saltek.eu/en/products/slp-440-v1-s</t>
  </si>
  <si>
    <t>https://www.saltek.eu/en/products/da-275-v31</t>
  </si>
  <si>
    <t>DA-275 V/3S+1</t>
  </si>
  <si>
    <t>https://www.saltek.eu/en/products/da-275-v3s1</t>
  </si>
  <si>
    <t>https://www.saltek.eu/en/products/da-275-v11</t>
  </si>
  <si>
    <t>SLP-440 V/3</t>
  </si>
  <si>
    <t>https://www.saltek.eu/en/products/slp-440-v3</t>
  </si>
  <si>
    <t>SLP-440 V/3 S</t>
  </si>
  <si>
    <t>https://www.saltek.eu/en/products/slp-440-v3-s</t>
  </si>
  <si>
    <t>DA-275 CZS</t>
  </si>
  <si>
    <t>https://www.saltek.eu/en/products/da-275-czs</t>
  </si>
  <si>
    <t>SLP-275 VB/1</t>
  </si>
  <si>
    <t>https://www.saltek.eu/en/products/slp-275-vb1</t>
  </si>
  <si>
    <t>SLP-275 VB/1 S</t>
  </si>
  <si>
    <t>https://www.saltek.eu/en/products/slp-275-v31</t>
  </si>
  <si>
    <t>https://www.saltek.eu/en/products/slp-275-v11</t>
  </si>
  <si>
    <t>SLP-385 V/0</t>
  </si>
  <si>
    <t>https://www.saltek.eu/en/products/slp-385-v0</t>
  </si>
  <si>
    <t>SLP-385 V/3</t>
  </si>
  <si>
    <t>https://www.saltek.eu/en/products/slp-385-v3</t>
  </si>
  <si>
    <t>SLP-385 V/1</t>
  </si>
  <si>
    <t>https://www.saltek.eu/en/products/slp-385-v1</t>
  </si>
  <si>
    <t>DA-275 V/1S+1</t>
  </si>
  <si>
    <t>https://www.saltek.eu/en/products/da-275-v1s1</t>
  </si>
  <si>
    <t>SLP-275 V/3S+1</t>
  </si>
  <si>
    <t>https://www.saltek.eu/en/products/slp-275-v3s1</t>
  </si>
  <si>
    <t>DM-012/1 3L DJ</t>
  </si>
  <si>
    <t>https://www.saltek.eu/en/products/dm-0121_3l_dj</t>
  </si>
  <si>
    <t>SLP-075 VB/1</t>
  </si>
  <si>
    <t>https://www.saltek.eu/en/products/slp-075-vb1</t>
  </si>
  <si>
    <t>SLP-075 VB/1 S</t>
  </si>
  <si>
    <t>https://www.saltek.eu/en/products/slp-075_vb1s</t>
  </si>
  <si>
    <t>SLP-130 VB/1</t>
  </si>
  <si>
    <t>https://www.saltek.eu/en/products/slp-130-vb1</t>
  </si>
  <si>
    <t>SLP-275 V/0</t>
  </si>
  <si>
    <t>https://www.saltek.eu/en/products/slp-275-v0</t>
  </si>
  <si>
    <t>SLP-275 V/1S+1</t>
  </si>
  <si>
    <t>https://www.saltek.eu/en/products/slp-275-v1s1</t>
  </si>
  <si>
    <t>SLP-385 V/3 S</t>
  </si>
  <si>
    <t>https://www.saltek.eu/en/products/slp-385-v3-s</t>
  </si>
  <si>
    <t>SLP-385 V/1 S</t>
  </si>
  <si>
    <t>https://www.saltek.eu/en/products/slp-385-v1-s</t>
  </si>
  <si>
    <t>SLP-130 VB/1 S</t>
  </si>
  <si>
    <t>https://www.saltek.eu/en/products/slp-130-vb1-s</t>
  </si>
  <si>
    <t>DA-NPE V/0</t>
  </si>
  <si>
    <t>https://www.saltek.eu/en/products/da-npe-v0</t>
  </si>
  <si>
    <t>SLP-600 V/1</t>
  </si>
  <si>
    <t>https://www.saltek.eu/en/products/slp-600-v1</t>
  </si>
  <si>
    <t>SLP-600 V/1 S</t>
  </si>
  <si>
    <t>https://www.saltek.eu/en/products/slp-600-v1-s</t>
  </si>
  <si>
    <t>SLP-600 V/0</t>
  </si>
  <si>
    <t>https://www.saltek.eu/en/products/slp-600-v0</t>
  </si>
  <si>
    <t>SLP-275 VB/3+1</t>
  </si>
  <si>
    <t>https://www.saltek.eu/en/products/slp-275-vb31</t>
  </si>
  <si>
    <t>SLP-275 VB/3S+1</t>
  </si>
  <si>
    <t>https://www.saltek.eu/en/products/slp-275-vb3s1</t>
  </si>
  <si>
    <t>SLP-130 VB/0</t>
  </si>
  <si>
    <t>https://www.saltek.eu/en/products/slp-130-vb0</t>
  </si>
  <si>
    <t>HX-090 N50 F/M</t>
  </si>
  <si>
    <t>https://www.saltek.eu/en/products/hx-090-n50-fm</t>
  </si>
  <si>
    <t>VL-B75 F/F</t>
  </si>
  <si>
    <t>https://www.saltek.eu/en/products/vl-b75-ff</t>
  </si>
  <si>
    <t>DL-ISDN RJ45</t>
  </si>
  <si>
    <t>https://www.saltek.eu/en/products/dl-isdn-rj45</t>
  </si>
  <si>
    <t>FX-090-B75-T-F/F</t>
  </si>
  <si>
    <t>https://www.saltek.eu/en/products/fx-090-b75-t-ff</t>
  </si>
  <si>
    <t>FX-090-F75-T-F/F</t>
  </si>
  <si>
    <t>https://www.saltek.eu/en/products/fx-090-f75-t-ff</t>
  </si>
  <si>
    <t>FX-230 F75 T F/F</t>
  </si>
  <si>
    <t>https://www.saltek.eu/en/products/fx-230-f75-t-ff</t>
  </si>
  <si>
    <t>HX-090 N50 F/F</t>
  </si>
  <si>
    <t>https://www.saltek.eu/en/products/hx-090-n50-ff</t>
  </si>
  <si>
    <t>https://www.saltek.eu/en/products/flp-125-v1</t>
  </si>
  <si>
    <t>FLP-12,5 V/1 S</t>
  </si>
  <si>
    <t>https://www.saltek.eu/en/products/flp-125-v1-s</t>
  </si>
  <si>
    <t>https://www.saltek.eu/en/products/flp-125-v11</t>
  </si>
  <si>
    <t>FLP-12,5 V/1S+1</t>
  </si>
  <si>
    <t>https://www.saltek.eu/en/products/flp-125-v1s1</t>
  </si>
  <si>
    <t>https://www.saltek.eu/en/products/flp-125-v3</t>
  </si>
  <si>
    <t>FLP-12,5 V/3 S</t>
  </si>
  <si>
    <t>https://www.saltek.eu/en/products/flp-125-v3-s</t>
  </si>
  <si>
    <t>https://www.saltek.eu/en/products/flp-125-v31</t>
  </si>
  <si>
    <t>FLP-12,5 V/3S+1</t>
  </si>
  <si>
    <t>https://www.saltek.eu/en/products/flp-125-v3s1</t>
  </si>
  <si>
    <t>https://www.saltek.eu/en/products/flp-125-v4</t>
  </si>
  <si>
    <t>FLP-12,5 V/4 S</t>
  </si>
  <si>
    <t>https://www.saltek.eu/en/products/flp-125-v4-s</t>
  </si>
  <si>
    <t>FLP-12,5 V/0</t>
  </si>
  <si>
    <t>https://www.saltek.eu/en/products/flp-125-v0</t>
  </si>
  <si>
    <t>FLP-NPE 25 V/0</t>
  </si>
  <si>
    <t>https://www.saltek.eu/en/products/flp-npe-25-v0</t>
  </si>
  <si>
    <t>HX-230 N50 F/M</t>
  </si>
  <si>
    <t>https://www.saltek.eu/en/products/hx-230-n50-fm</t>
  </si>
  <si>
    <t>HX-230 N50 F/F</t>
  </si>
  <si>
    <t>https://www.saltek.eu/en/products/hx-230-n50-ff</t>
  </si>
  <si>
    <t>FLP-B+C MAXI VS/1</t>
  </si>
  <si>
    <t>https://www.saltek.eu/en/products/flp-bc-maxi-vs1</t>
  </si>
  <si>
    <t>FLP-B+C MAXI V/0</t>
  </si>
  <si>
    <t>https://www.saltek.eu/en/products/flp-bc-maxi-v0</t>
  </si>
  <si>
    <t>FLP-A100N V/0</t>
  </si>
  <si>
    <t>https://www.saltek.eu/en/products/flp-a100n-v0</t>
  </si>
  <si>
    <t>FLP-A50N V/0</t>
  </si>
  <si>
    <t>https://www.saltek.eu/en/products/flp-a50n-v0</t>
  </si>
  <si>
    <t>FLP-B+C MAXI VS/3</t>
  </si>
  <si>
    <t>https://www.saltek.eu/en/products/flp-bc-maxi-vs3</t>
  </si>
  <si>
    <t>FLP-B+C MAXI VS/4</t>
  </si>
  <si>
    <t>https://www.saltek.eu/en/products/flp-bc-maxi-vs4</t>
  </si>
  <si>
    <t>FLP-B+C MAXI VS/3+1</t>
  </si>
  <si>
    <t>https://www.saltek.eu/en/products/flp-bc-maxi-vs31</t>
  </si>
  <si>
    <t>FLP-A50N VS/NPE</t>
  </si>
  <si>
    <t>https://www.saltek.eu/en/products/flp-a50n-vsnpe</t>
  </si>
  <si>
    <t>FLP-A100N VS/NPE</t>
  </si>
  <si>
    <t>https://www.saltek.eu/en/products/flp-a100n-vsnpe</t>
  </si>
  <si>
    <t>ISG-A100</t>
  </si>
  <si>
    <t>https://www.saltek.eu/en/products/isg-a100</t>
  </si>
  <si>
    <t>DA-275 V/0</t>
  </si>
  <si>
    <t>https://www.saltek.eu/en/products/da-275-v0</t>
  </si>
  <si>
    <t>https://www.saltek.eu/en/products/slp-pv170-vu</t>
  </si>
  <si>
    <t>SLP-PV170 V/U S</t>
  </si>
  <si>
    <t>https://www.saltek.eu/en/products/slp-pv170-vu-s</t>
  </si>
  <si>
    <t>https://www.saltek.eu/en/products/slp-pv500-vu</t>
  </si>
  <si>
    <t>SLP-PV500 V/U S</t>
  </si>
  <si>
    <t>https://www.saltek.eu/en/products/slp-pv500-vu-s</t>
  </si>
  <si>
    <t>SLP-PV170U V/0</t>
  </si>
  <si>
    <t>https://www.saltek.eu/en/products/slp-pv170u-v0</t>
  </si>
  <si>
    <t>SLP-PV500U V/0</t>
  </si>
  <si>
    <t>https://www.saltek.eu/en/products/slp-pv500u-v0</t>
  </si>
  <si>
    <t>SLP-NPE V/0</t>
  </si>
  <si>
    <t>https://www.saltek.eu/en/products/slp-npe-v0</t>
  </si>
  <si>
    <t>DA-275 DF 25</t>
  </si>
  <si>
    <t>https://www.saltek.eu/en/products/da-275-df-25</t>
  </si>
  <si>
    <t>FLP-B+C MAXI VS/1+1</t>
  </si>
  <si>
    <t>https://www.saltek.eu/en/products/flp-bc-maxi-vs11</t>
  </si>
  <si>
    <t>FLP-B+C MAXI VS/2</t>
  </si>
  <si>
    <t>https://www.saltek.eu/en/products/flp-bc-maxi-vs2</t>
  </si>
  <si>
    <t>DL-Cat.5e POE plus</t>
  </si>
  <si>
    <t>https://www.saltek.eu/en/products/dl-cat5e-poe-plus</t>
  </si>
  <si>
    <t>FLP-12,5 V/2</t>
  </si>
  <si>
    <t>https://www.saltek.eu/en/products/flp-125-v2</t>
  </si>
  <si>
    <t>FLP-SG50 VS/1</t>
  </si>
  <si>
    <t>https://www.saltek.eu/en/products/flp-sg50-vs1</t>
  </si>
  <si>
    <t>FLP-SG50 V/1</t>
  </si>
  <si>
    <t>https://www.saltek.eu/en/products/flp-sg50-v1</t>
  </si>
  <si>
    <t>ISG-100</t>
  </si>
  <si>
    <t>https://www.saltek.eu/en/products/isg-100</t>
  </si>
  <si>
    <t>ISG-50</t>
  </si>
  <si>
    <t>https://www.saltek.eu/en/products/isg-50</t>
  </si>
  <si>
    <t>ISG-500H Ex</t>
  </si>
  <si>
    <t>https://www.saltek.eu/en/products/isg-500h-ex</t>
  </si>
  <si>
    <t>ISGC-500H Ex</t>
  </si>
  <si>
    <t>https://www.saltek.eu/en/products/isgc-500h-ex</t>
  </si>
  <si>
    <t>ISG-500</t>
  </si>
  <si>
    <t>https://www.saltek.eu/en/products/isg-500</t>
  </si>
  <si>
    <t>ISGC-50H Ex</t>
  </si>
  <si>
    <t>https://www.saltek.eu/en/products/isgc-50h-ex</t>
  </si>
  <si>
    <t>ISGC-100H Ex</t>
  </si>
  <si>
    <t>https://www.saltek.eu/en/products/isgc-100h-ex</t>
  </si>
  <si>
    <t>ISG-50H Ex</t>
  </si>
  <si>
    <t>https://www.saltek.eu/en/products/isg-50h-ex</t>
  </si>
  <si>
    <t>ISG-100H Ex</t>
  </si>
  <si>
    <t>https://www.saltek.eu/en/products/isg-100h-ex</t>
  </si>
  <si>
    <t>HX-090 SMA F/M</t>
  </si>
  <si>
    <t>https://www.saltek.eu/en/products/hx-090-sma-fm</t>
  </si>
  <si>
    <t>FLP-SG50 VS/0</t>
  </si>
  <si>
    <t>https://www.saltek.eu/en/products/flp-sg50-vs0</t>
  </si>
  <si>
    <t>SX-090-B50-F/F</t>
  </si>
  <si>
    <t>https://www.saltek.eu/en/products/sx-090-b50-ff</t>
  </si>
  <si>
    <t>SX-090-F75-F/F</t>
  </si>
  <si>
    <t>https://www.saltek.eu/en/products/sx-090-f75-ff</t>
  </si>
  <si>
    <t>DL-PL-RACK-1U</t>
  </si>
  <si>
    <t>https://www.saltek.eu/en/products/dl-pl-rack-1u</t>
  </si>
  <si>
    <t>DL-1G-POE-M</t>
  </si>
  <si>
    <t>https://www.saltek.eu/en/products/dl-1g-poe-m</t>
  </si>
  <si>
    <t>FLP-12,5-075-VH/1</t>
  </si>
  <si>
    <t>https://www.saltek.eu/en/products/flp-125-075-vh1</t>
  </si>
  <si>
    <t>FLP-12,5-075-VH/1S</t>
  </si>
  <si>
    <t>https://www.saltek.eu/en/products/flp-125-075-vh1s</t>
  </si>
  <si>
    <t>FLP-12,5-075-VH/2</t>
  </si>
  <si>
    <t>https://www.saltek.eu/en/products/flp-125-075-vh2</t>
  </si>
  <si>
    <t>FLP-12,5-075-VH/2S</t>
  </si>
  <si>
    <t>https://www.saltek.eu/en/products/flp-125-075-vh2s</t>
  </si>
  <si>
    <t>RTO-16</t>
  </si>
  <si>
    <t>https://www.saltek.eu/en/products/rto-16</t>
  </si>
  <si>
    <t>RTO-35</t>
  </si>
  <si>
    <t>https://www.saltek.eu/en/products/rto-35</t>
  </si>
  <si>
    <t>DL-10G-POE-M</t>
  </si>
  <si>
    <t>https://www.saltek.eu/en/products/dl-10g-poe-m</t>
  </si>
  <si>
    <t>DL-Cat.6A-M</t>
  </si>
  <si>
    <t>https://www.saltek.eu/en/products/dl-cat6a-m</t>
  </si>
  <si>
    <t>FLP-PV1500/YS</t>
  </si>
  <si>
    <t>https://www.saltek.eu/en/products/flp-pv1500ys</t>
  </si>
  <si>
    <t>FLP-PV1000 V/Y S</t>
  </si>
  <si>
    <t>https://www.saltek.eu/en/products/flp-pv1000ys</t>
  </si>
  <si>
    <t>SLP-600 V/3YS-IT</t>
  </si>
  <si>
    <t>https://www.saltek.eu/en/products/slp-600-v3ys-it</t>
  </si>
  <si>
    <t>FLP-PV1500 V/Y</t>
  </si>
  <si>
    <t>https://www.saltek.eu/en/products/flp-pv1500y</t>
  </si>
  <si>
    <t>FLP-PV1000/Y</t>
  </si>
  <si>
    <t>https://www.saltek.eu/en/products/flp-pv1000y</t>
  </si>
  <si>
    <t>DL-Cat.6A-60V-R-M</t>
  </si>
  <si>
    <t>https://www.saltek.eu/en/products/dl-cat6a-60v-r-m</t>
  </si>
  <si>
    <t>DL-Cat.6A-60V-M</t>
  </si>
  <si>
    <t>https://www.saltek.eu/en/products/dl-cat6a-60v-m</t>
  </si>
  <si>
    <t>FX-090-F75-F/F</t>
  </si>
  <si>
    <t>https://www.saltek.eu/en/products/fx-090-f75-ff</t>
  </si>
  <si>
    <t>FLP-SG50 V/0</t>
  </si>
  <si>
    <t>https://www.saltek.eu/en/products/flp-sg50-v0</t>
  </si>
  <si>
    <t>https://www.saltek.eu/en/products/slp-pv700-vy</t>
  </si>
  <si>
    <t>SLP-PV700 V/Y S</t>
  </si>
  <si>
    <t>https://www.saltek.eu/en/products/slp-pv700-vy-s</t>
  </si>
  <si>
    <t>https://www.saltek.eu/en/products/slp-pv1000-vy</t>
  </si>
  <si>
    <t>SLP-PV1000 V/Y S</t>
  </si>
  <si>
    <t>https://www.saltek.eu/en/products/slp-pv1000-vy-s</t>
  </si>
  <si>
    <t>https://www.saltek.eu/en/products/slp-pv1500-vy</t>
  </si>
  <si>
    <t>SLP-PV1500 V/Y S</t>
  </si>
  <si>
    <t>https://www.saltek.eu/en/products/slp-pv1500-vy-s</t>
  </si>
  <si>
    <t>SLP-PV350Y V/0</t>
  </si>
  <si>
    <t>https://www.saltek.eu/en/products/slp-pv350y-v0</t>
  </si>
  <si>
    <t>SLP-PV500Y V/0</t>
  </si>
  <si>
    <t>https://www.saltek.eu/en/products/slp-pv500y-v0</t>
  </si>
  <si>
    <t>SLP-PV750Y V/0</t>
  </si>
  <si>
    <t>https://www.saltek.eu/en/products/slp-pv750y-v0</t>
  </si>
  <si>
    <t>FLP-12,5-075-VH/0</t>
  </si>
  <si>
    <t>https://www.saltek.eu/en/products/flp-bc-maxi-v1</t>
  </si>
  <si>
    <t>https://www.saltek.eu/en/products/flp-bc-maxi-v2</t>
  </si>
  <si>
    <t>https://www.saltek.eu/en/products/flp-bc-maxi-v3</t>
  </si>
  <si>
    <t>https://www.saltek.eu/en/products/flp-bc-maxi-v4</t>
  </si>
  <si>
    <t>https://www.saltek.eu/en/products/flp-bc-maxi-v11</t>
  </si>
  <si>
    <t>https://www.saltek.eu/en/products/flp-bc-maxi-v31</t>
  </si>
  <si>
    <t>DM-060/1-RS</t>
  </si>
  <si>
    <t>https://www.saltek.eu/en/products/dm-0601-rs</t>
  </si>
  <si>
    <t>DMJ-048/2-RS</t>
  </si>
  <si>
    <t>https://www.saltek.eu/en/products/dmj-0482-rs</t>
  </si>
  <si>
    <t>DMG-006/1-RS</t>
  </si>
  <si>
    <t>https://www.saltek.eu/en/products/dmg-0061-rs</t>
  </si>
  <si>
    <t>DMG-012/1-RS</t>
  </si>
  <si>
    <t>https://www.saltek.eu/en/products/dmg-0121-rs</t>
  </si>
  <si>
    <t>DMG-024/1-RS</t>
  </si>
  <si>
    <t>https://www.saltek.eu/en/products/dmg-0241-rs</t>
  </si>
  <si>
    <t>DMG-048/1-RS</t>
  </si>
  <si>
    <t>https://www.saltek.eu/en/products/dmg-0481-rs</t>
  </si>
  <si>
    <t>DMG-060/1-RS</t>
  </si>
  <si>
    <t>https://www.saltek.eu/en/products/dmg-0601-rs</t>
  </si>
  <si>
    <t>DMHF-006/1-RS</t>
  </si>
  <si>
    <t>https://www.saltek.eu/en/products/dmhf-0061-rs</t>
  </si>
  <si>
    <t>DMHF-015/1-RS</t>
  </si>
  <si>
    <t>https://www.saltek.eu/en/products/dmhf-0151-rs</t>
  </si>
  <si>
    <t>DM-006/1-RS</t>
  </si>
  <si>
    <t>https://www.saltek.eu/en/products/dm-0061-rs</t>
  </si>
  <si>
    <t>DM-012/1-RS</t>
  </si>
  <si>
    <t>https://www.saltek.eu/en/products/dm-0121-rs</t>
  </si>
  <si>
    <t>DM-024/1-RS</t>
  </si>
  <si>
    <t>https://www.saltek.eu/en/products/dm-0241-rs</t>
  </si>
  <si>
    <t>DM-048/1-RS</t>
  </si>
  <si>
    <t>https://www.saltek.eu/en/products/dm-0481-rs</t>
  </si>
  <si>
    <t>DMJ-012/2-RS</t>
  </si>
  <si>
    <t>https://www.saltek.eu/en/products/dmj-0122-rs</t>
  </si>
  <si>
    <t>DMJ-024/2-RS</t>
  </si>
  <si>
    <t>https://www.saltek.eu/en/products/dmj-0242-rs</t>
  </si>
  <si>
    <t>DMJ-060/2-RS</t>
  </si>
  <si>
    <t>https://www.saltek.eu/en/products/dmj-0602-rs</t>
  </si>
  <si>
    <t>DS-B090-RS</t>
  </si>
  <si>
    <t>https://www.saltek.eu/produkty/ds-b090-rs</t>
  </si>
  <si>
    <t>DS-V130-RS</t>
  </si>
  <si>
    <t>https://www.saltek.eu/produkty/ds-v130-rs</t>
  </si>
  <si>
    <t>DS-D024-RS</t>
  </si>
  <si>
    <t>https://www.saltek.eu/en/products/ds-d024-rs</t>
  </si>
  <si>
    <t>CLSA-24</t>
  </si>
  <si>
    <t>https://www.saltek.eu/en/products/clsa-24</t>
  </si>
  <si>
    <t>CLSA-48</t>
  </si>
  <si>
    <t>https://www.saltek.eu/en/products/clsa-48</t>
  </si>
  <si>
    <t>CLSA-TLF</t>
  </si>
  <si>
    <t>https://www.saltek.eu/en/products/clsa-tlf</t>
  </si>
  <si>
    <t>CLSA-ISDN</t>
  </si>
  <si>
    <t>https://www.saltek.eu/en/products/clsa-isdn</t>
  </si>
  <si>
    <t>CLSA-DSL</t>
  </si>
  <si>
    <t>https://www.saltek.eu/en/products/clsa-dsl</t>
  </si>
  <si>
    <t>FLP-12,5 V/2 S</t>
  </si>
  <si>
    <t>SLP-275 V/2 S</t>
  </si>
  <si>
    <t>https://www.saltek.eu/en/products/slp-275-v2-s</t>
  </si>
  <si>
    <t>SLP-150 V/1</t>
  </si>
  <si>
    <t>https://www.saltek.eu/en/products/slp-150-v1</t>
  </si>
  <si>
    <t>SLP-150 V/1 S</t>
  </si>
  <si>
    <t>https://www.saltek.eu/en/products/slp-150-v1-s</t>
  </si>
  <si>
    <t>SLP-150 V/0</t>
  </si>
  <si>
    <t>https://www.saltek.eu/en/products/slp-150-v0</t>
  </si>
  <si>
    <t>FLP-25-T1-V/3</t>
  </si>
  <si>
    <t>https://www.saltek.eu/en/products/flp-25-t1-v3</t>
  </si>
  <si>
    <t>FLP-25-T1-VS/3</t>
  </si>
  <si>
    <t>https://www.saltek.eu/en/products/flp-25-t1-vs3</t>
  </si>
  <si>
    <t>FLP-25-T1-V/4</t>
  </si>
  <si>
    <t>https://www.saltek.eu/en/products/flp-25-t1-v4</t>
  </si>
  <si>
    <t>FLP-25-T1-VS/4</t>
  </si>
  <si>
    <t>https://www.saltek.eu/en/products/flp-25-t1-vs4</t>
  </si>
  <si>
    <t>FLP-25-T1-V/3+1</t>
  </si>
  <si>
    <t>https://www.saltek.eu/en/products/flp-25-t1-v31</t>
  </si>
  <si>
    <t>FLP-25-T1-VS/3+1</t>
  </si>
  <si>
    <t>DMLF-024/1-RS</t>
  </si>
  <si>
    <t>https://www.saltek.eu/en/products/dmlf-0241-rs</t>
  </si>
  <si>
    <t>ISGC-50</t>
  </si>
  <si>
    <t>https://www.saltek.eu/en/products/isgc-50</t>
  </si>
  <si>
    <t>ISGC-100</t>
  </si>
  <si>
    <t>https://www.saltek.eu/en/products/isgc-100</t>
  </si>
  <si>
    <t>ISGC-500</t>
  </si>
  <si>
    <t>https://www.saltek.eu/en/products/isgc-500</t>
  </si>
  <si>
    <t>BD-090-T-V/2-0</t>
  </si>
  <si>
    <t>https://www.saltek.eu/sk/produkty/bd-090-t-v2-0</t>
  </si>
  <si>
    <t>BD-250-T-V/2-0</t>
  </si>
  <si>
    <t>https://www.saltek.eu/en/products/bd-250-t-v2-0</t>
  </si>
  <si>
    <t>BDG-006-V/1-0</t>
  </si>
  <si>
    <t>https://www.saltek.eu/en/products/bdg-006-v1-0</t>
  </si>
  <si>
    <t>BDG-012-V/1-0</t>
  </si>
  <si>
    <t>https://www.saltek.eu/en/products/bdg-012-v1-fr2</t>
  </si>
  <si>
    <t>BDG-024-V/1-0</t>
  </si>
  <si>
    <t>https://www.saltek.eu/en/products/bdg-024-v1-fr1</t>
  </si>
  <si>
    <t>BDG-048-V/1-0</t>
  </si>
  <si>
    <t>https://www.saltek.eu/en/products/bdg-048-v1-0</t>
  </si>
  <si>
    <t>BDG-230-V/1-0</t>
  </si>
  <si>
    <t>https://www.saltek.eu/en/products/bdg-230-v1-0</t>
  </si>
  <si>
    <t>FLP-25-T1-V/0</t>
  </si>
  <si>
    <t>https://www.saltek.eu/en/products/flp-25-t1-v0</t>
  </si>
  <si>
    <t>BDM-006-V/1-0</t>
  </si>
  <si>
    <t>https://www.saltek.eu/en/products/bdm-006-v1-0</t>
  </si>
  <si>
    <t>BDM-012-V/1-0</t>
  </si>
  <si>
    <t>https://www.saltek.eu/en/products/bdm-012-v1-0</t>
  </si>
  <si>
    <t>BDM-024-V/1-0</t>
  </si>
  <si>
    <t>https://www.saltek.eu/en/products/bdm-024-v1-0</t>
  </si>
  <si>
    <t>BDM-048-V/1-0</t>
  </si>
  <si>
    <t>https://www.saltek.eu/en/products/bdm-048-v1-0</t>
  </si>
  <si>
    <t>BDM-230-V/1-0</t>
  </si>
  <si>
    <t>https://www.saltek.eu/en/products/bdm-230-v1-0</t>
  </si>
  <si>
    <t>ISGO-500H Ex</t>
  </si>
  <si>
    <t>https://www.saltek.eu/en/products/isgo-500h-ex</t>
  </si>
  <si>
    <t>ISGO-500</t>
  </si>
  <si>
    <t>https://www.saltek.eu/en/products/isgo-500</t>
  </si>
  <si>
    <t>BD-090-T-V/2-16</t>
  </si>
  <si>
    <t>https://www.saltek.eu/produkty/bd-090-t-v2-16</t>
  </si>
  <si>
    <t>BD-250-T-V/2-16</t>
  </si>
  <si>
    <t>https://www.saltek.eu/en/products/bd-250-t-v2-16</t>
  </si>
  <si>
    <t>BD-090-T-V/2-F16</t>
  </si>
  <si>
    <t>https://www.saltek.eu/en/products/bd-090-t-v2-f16</t>
  </si>
  <si>
    <t>BD-250-T-V/2-F16</t>
  </si>
  <si>
    <t>https://www.saltek.eu/en/products/bd-250-t-v2-f16</t>
  </si>
  <si>
    <t>DP-012-V/1-F16</t>
  </si>
  <si>
    <t>https://www.saltek.eu/en/products/dp-012-v1-f16</t>
  </si>
  <si>
    <t>https://www.saltek.eu/en/products/dp-024-v1-f16</t>
  </si>
  <si>
    <t>DP-048-V/1-F16</t>
  </si>
  <si>
    <t>https://www.saltek.eu/en/products/dp-048-v1-f16</t>
  </si>
  <si>
    <t>DP-012-V/1-0</t>
  </si>
  <si>
    <t>https://www.saltek.eu/de/produkte/dp-012-v1-0</t>
  </si>
  <si>
    <t>DP-024-V/1-0</t>
  </si>
  <si>
    <t>https://www.saltek.eu/en/products/dp-024-v1-0</t>
  </si>
  <si>
    <t>DP-048-V/1-0</t>
  </si>
  <si>
    <t>https://www.saltek.eu/en/products/dp-048-v1-0</t>
  </si>
  <si>
    <t>BDG-006-V/1-FR1</t>
  </si>
  <si>
    <t>https://www.saltek.eu/en/products/bdg-006-v1-fr1</t>
  </si>
  <si>
    <t>BDG-012-V/1-FR1</t>
  </si>
  <si>
    <t>https://www.saltek.eu/sk/produkty/bdg-012-v1-fr1</t>
  </si>
  <si>
    <t>BDG-024-V/1-FR1</t>
  </si>
  <si>
    <t>BDG-048-V/1-FR1</t>
  </si>
  <si>
    <t>https://www.saltek.eu/en/products/bdg-048-v1-fr1</t>
  </si>
  <si>
    <t>BDG-230-V/1-FR</t>
  </si>
  <si>
    <t>https://www.saltek.eu/en/products/bdg-230-v1-fr</t>
  </si>
  <si>
    <t>https://www.saltek.eu/en/products/bdm-006-v1-fr1</t>
  </si>
  <si>
    <t>BDM-012-V/1-FR1</t>
  </si>
  <si>
    <t>https://www.saltek.eu/en/products/bdm-012-v1-fr1</t>
  </si>
  <si>
    <t>https://www.saltek.eu/en/products/bdm-024-v1-fr1</t>
  </si>
  <si>
    <t>BDM-048-V/1-FR1</t>
  </si>
  <si>
    <t>https://www.saltek.eu/en/products/bdm-048-v1-fr1</t>
  </si>
  <si>
    <t>BDM-230-V/1-FR</t>
  </si>
  <si>
    <t>https://www.saltek.eu/en/products/bdm-230-v1-fr</t>
  </si>
  <si>
    <t>DA-275-DF2</t>
  </si>
  <si>
    <t>https://www.saltek.eu/en/products/da-275-df2</t>
  </si>
  <si>
    <t>DA-275-DF2-S</t>
  </si>
  <si>
    <t>https://www.saltek.eu/en/products/da-275-df2-s</t>
  </si>
  <si>
    <t>DA-275-DF6</t>
  </si>
  <si>
    <t>https://www.saltek.eu/en/products/da-275-df6</t>
  </si>
  <si>
    <t>DA-275-DF6-S</t>
  </si>
  <si>
    <t>https://www.saltek.eu/en/products/da-275-df6-s</t>
  </si>
  <si>
    <t>DA-275-DF10</t>
  </si>
  <si>
    <t>https://www.saltek.eu/en/products/da-275-df10</t>
  </si>
  <si>
    <t>DA-275-DF10-S</t>
  </si>
  <si>
    <t>https://www.saltek.eu/en/products/da-275-df10-s</t>
  </si>
  <si>
    <t>DA-275-DF16</t>
  </si>
  <si>
    <t>https://www.saltek.eu/en/products/da-275-df16</t>
  </si>
  <si>
    <t>DA-275-DF16-S</t>
  </si>
  <si>
    <t>https://www.saltek.eu/en/products/da-275-df16-s</t>
  </si>
  <si>
    <t>DA-275-DFi6</t>
  </si>
  <si>
    <t>https://www.saltek.eu/en/products/da-275-dfi6</t>
  </si>
  <si>
    <t>DA-275-DFi10</t>
  </si>
  <si>
    <t>https://www.saltek.eu/en/products/da-275-dfi10</t>
  </si>
  <si>
    <t>DA-275-DFi16</t>
  </si>
  <si>
    <t>https://www.saltek.eu/en/products/da-275-dfi16</t>
  </si>
  <si>
    <t>DA-275-DJ25</t>
  </si>
  <si>
    <t>https://www.saltek.eu/en/products/da-275-dj25</t>
  </si>
  <si>
    <t>DA-275-DJ25-S</t>
  </si>
  <si>
    <t>https://www.saltek.eu/en/products/da-275-dj25-s</t>
  </si>
  <si>
    <t>DMP-012-V/1-FR1</t>
  </si>
  <si>
    <t>https://www.saltek.eu/en/products/dmp-012-v1-fr1</t>
  </si>
  <si>
    <t>DMP-024-V/1-FR1</t>
  </si>
  <si>
    <t>https://www.saltek.eu/en/products/dmp-024-v1-fr1</t>
  </si>
  <si>
    <t>DMP-012-V/1-JFR1</t>
  </si>
  <si>
    <t>https://www.saltek.eu/en/products/dmp-012-v1-jfr1</t>
  </si>
  <si>
    <t>DMP-024-V/1-JFR1</t>
  </si>
  <si>
    <t>https://www.saltek.eu/en/products/dmp-024-v1-jfr1</t>
  </si>
  <si>
    <t>DMP-012-V/1-0</t>
  </si>
  <si>
    <t>https://www.saltek.eu/en/products/dmp-012-v1-0</t>
  </si>
  <si>
    <t>DMP-024-V/1-0</t>
  </si>
  <si>
    <t>https://www.saltek.eu/en/products/dmp-024-v1-0</t>
  </si>
  <si>
    <t>DMP-012-V/1-J-0</t>
  </si>
  <si>
    <t>https://www.saltek.eu/en/products/dmp-012-v1-j-0</t>
  </si>
  <si>
    <t>DMP-024-V/1-J-0</t>
  </si>
  <si>
    <t>https://www.saltek.eu/en/products/dmp-024-v1-j-0</t>
  </si>
  <si>
    <t>DMZ-V-0</t>
  </si>
  <si>
    <t>https://www.saltek.eu/en/products/dmz-v-0</t>
  </si>
  <si>
    <t>BD-090-T</t>
  </si>
  <si>
    <t>https://www.saltek.eu/en/products/bd-090-t</t>
  </si>
  <si>
    <t>BD-250-T</t>
  </si>
  <si>
    <t>https://www.saltek.eu/en/products/bd-250-t</t>
  </si>
  <si>
    <t>RACK-PROTECTOR-X8-1U</t>
  </si>
  <si>
    <t>https://www.saltek.eu/en/products/rack-protector-x8-1u</t>
  </si>
  <si>
    <t>RACK-PROTECTOR-VX7-1U</t>
  </si>
  <si>
    <t>https://www.saltek.eu/de/produkte/rack-protector-vx7-1u</t>
  </si>
  <si>
    <t>RACK-PROTECTOR-F6-1U</t>
  </si>
  <si>
    <t>https://www.saltek.eu/en/products/rack-protector-f6-1u</t>
  </si>
  <si>
    <t>RACK-PROTECTOR-VF5-1U</t>
  </si>
  <si>
    <t>https://www.saltek.eu/en/products/rack-protector-vf5-1u</t>
  </si>
  <si>
    <t>https://www.saltek.eu/en/products/rack-protector-euro-x12-1u</t>
  </si>
  <si>
    <t>https://www.saltek.eu/en/products/sp-t2t3-320y-clt-led</t>
  </si>
  <si>
    <t>DM-006/1-RB</t>
  </si>
  <si>
    <t>https://www.saltek.eu/en/products/dm-0061-rb</t>
  </si>
  <si>
    <t>DM-012/1-RB</t>
  </si>
  <si>
    <t>https://www.saltek.eu/en/products/dm-0121-rb</t>
  </si>
  <si>
    <t>DM-024/1-RB</t>
  </si>
  <si>
    <t>https://www.saltek.eu/en/products/dm-0241-rb</t>
  </si>
  <si>
    <t>DM-048/1-RB</t>
  </si>
  <si>
    <t>https://www.saltek.eu/en/products/dm-0481-rb</t>
  </si>
  <si>
    <t>DMG-006/1-RB</t>
  </si>
  <si>
    <t>https://www.saltek.eu/en/products/dmg-0061-rb</t>
  </si>
  <si>
    <t>DMG-024/1-RB</t>
  </si>
  <si>
    <t>https://www.saltek.eu/en/products/dmg-0241-rb</t>
  </si>
  <si>
    <t>DMG-048/1-RB</t>
  </si>
  <si>
    <t>https://www.saltek.eu/en/products/dmg-0481-rb</t>
  </si>
  <si>
    <t>DMHF-006/1-RB</t>
  </si>
  <si>
    <t>https://www.saltek.eu/en/products/dmhf-0061-rb</t>
  </si>
  <si>
    <t>DMJ-012/2-RB</t>
  </si>
  <si>
    <t>https://www.saltek.eu/en/products/dmj-0122-rb</t>
  </si>
  <si>
    <t>DMJ-024/2-RB</t>
  </si>
  <si>
    <t>https://www.saltek.eu/en/products/dmj-0242-rb</t>
  </si>
  <si>
    <t>DMJ-048/2-RB</t>
  </si>
  <si>
    <t>https://www.saltek.eu/en/products/dmj-0482-rb</t>
  </si>
  <si>
    <t>DMLF-024/1-RB</t>
  </si>
  <si>
    <t>https://www.saltek.eu/en/products/dmlf-0241-rb</t>
  </si>
  <si>
    <t>DS-B090-RB</t>
  </si>
  <si>
    <t>https://www.saltek.eu/en/products/ds-b090-rb</t>
  </si>
  <si>
    <t>SLP-600 V/3</t>
  </si>
  <si>
    <t>https://www.saltek.eu/en/products/slp-600-v3-s</t>
  </si>
  <si>
    <t>DA-075-DJ25</t>
  </si>
  <si>
    <t>https://www.saltek.eu/en/products/da-075-dj25</t>
  </si>
  <si>
    <t>DA-150-DJ25</t>
  </si>
  <si>
    <t>https://www.saltek.eu/en/products/da-150-dj25</t>
  </si>
  <si>
    <t>https://www.saltek.eu/en/products/dp-012-25</t>
  </si>
  <si>
    <t>https://www.saltek.eu/en/products/dp-024-25</t>
  </si>
  <si>
    <t>DP-048-25</t>
  </si>
  <si>
    <t>https://www.saltek.eu/en/products/dp-048-25</t>
  </si>
  <si>
    <t>ISGO-50H Ex</t>
  </si>
  <si>
    <t>https://www.saltek.eu/en/products/isgo-50h-ex</t>
  </si>
  <si>
    <t>ISGO-100H Ex</t>
  </si>
  <si>
    <t>https://www.saltek.eu/en/products/isgo-100h-ex</t>
  </si>
  <si>
    <t>https://www.saltek.eu/en/products/flp-pv550-vu</t>
  </si>
  <si>
    <t>FLP-PV550 V/U S</t>
  </si>
  <si>
    <t>https://www.saltek.eu/en/products/flp-pv550-vu-s</t>
  </si>
  <si>
    <t>FLP-PV275U V/0</t>
  </si>
  <si>
    <t>https://www.saltek.eu/en/products/flp-pv275u-v0</t>
  </si>
  <si>
    <t>https://www.saltek.eu/en/products/dl-1g-rj45-poe-ab</t>
  </si>
  <si>
    <t>https://www.saltek.eu/en/products/dl-10g-rj45-poe-ab</t>
  </si>
  <si>
    <t>ZX-0,44-N50-F/F</t>
  </si>
  <si>
    <t>https://www.saltek.eu/en/products/zx-044-n50-ff</t>
  </si>
  <si>
    <t>SP-T2+T3-320/Y-TTT-LED</t>
  </si>
  <si>
    <t>https://www.saltek.eu/en/products/sp-t2t3-320y-ttt-led</t>
  </si>
  <si>
    <t>SP-T2+T3-320/Y-CCT-LED</t>
  </si>
  <si>
    <t>https://www.saltek.eu/en/products/sp-t2t3-320y-cct-led</t>
  </si>
  <si>
    <t>SP-T2+T3-320/Y-TLT-LED</t>
  </si>
  <si>
    <t>https://www.saltek.eu/en/products/sp-t2t3-320y-tlt-led</t>
  </si>
  <si>
    <t>SP-T2+T3-320/Y-CCC-LED</t>
  </si>
  <si>
    <t>https://www.saltek.eu/en/products/sp-t2t3-320y-ccc-led</t>
  </si>
  <si>
    <t>SP-T2+T3-320/Y-CLC-LED</t>
  </si>
  <si>
    <t>https://www.saltek.eu/produkty/sp-t2t3-320y-clc-led</t>
  </si>
  <si>
    <t>SP-T2+T3-320/Y-TLC-LED</t>
  </si>
  <si>
    <t>https://www.saltek.eu/en/products/sp-t2t3-320y-tlc-led</t>
  </si>
  <si>
    <t>SP-T2+T3-320/Y-TTC-LED</t>
  </si>
  <si>
    <t>https://www.saltek.eu/en/products/sp-t2t3-320y-ttc-led</t>
  </si>
  <si>
    <t>FLP-25-T1-V/1+1</t>
  </si>
  <si>
    <t>https://www.saltek.eu/en/products/flp-25-t1-v11</t>
  </si>
  <si>
    <t>FLP-25-T1-VS/1+1</t>
  </si>
  <si>
    <t>https://www.saltek.eu/en/products/flp-25-t1-vs11</t>
  </si>
  <si>
    <t>FLP-25-T1-V/2</t>
  </si>
  <si>
    <t>https://www.saltek.eu/en/products/flp-25-t1-v2</t>
  </si>
  <si>
    <t>FLP-25-T1-VS/2</t>
  </si>
  <si>
    <t>https://www.saltek.eu/en/products/flp-25-t1-vs2</t>
  </si>
  <si>
    <t>DA-275-BFi2</t>
  </si>
  <si>
    <t>https://www.saltek.eu/en/products/da-275-bfi2</t>
  </si>
  <si>
    <t>FLP-25-T1-V/1</t>
  </si>
  <si>
    <t>https://www.saltek.eu/en/products/flp-25-t1-v1</t>
  </si>
  <si>
    <t>FLP-25-T1-VS/1</t>
  </si>
  <si>
    <t>https://www.saltek.eu/en/products/flp-25-t1-vs1</t>
  </si>
  <si>
    <t>DMG-024-V/1-4FR1-DIF</t>
  </si>
  <si>
    <t>https://www.saltek.eu/en/products/dmg-024-v1-4fr1-dif</t>
  </si>
  <si>
    <t>DMHF-015/1-RB</t>
  </si>
  <si>
    <t>https://www.saltek.eu/en/products/dmhf-0151-rb</t>
  </si>
  <si>
    <t>SLP-600 V/3 S</t>
  </si>
  <si>
    <t>BDM-006-V/1-FR2</t>
  </si>
  <si>
    <t>https://www.saltek.eu/en/products/bdm-006-v1-fr2</t>
  </si>
  <si>
    <t>BDM-006-V/2-0</t>
  </si>
  <si>
    <t>https://www.saltek.eu/en/products/bdm-006-v2-0</t>
  </si>
  <si>
    <t>BDM-006-V/2-FR1</t>
  </si>
  <si>
    <t>https://www.saltek.eu/en/products/bdm-006-v2-fr1</t>
  </si>
  <si>
    <t>BDM-006-V/2-J-0</t>
  </si>
  <si>
    <t>https://www.saltek.eu/en/products/bdm-006-v2-j-0</t>
  </si>
  <si>
    <t>BDM-006-V/2-JFR1</t>
  </si>
  <si>
    <t>https://www.saltek.eu/en/products/bdm-006-v2-jfr1</t>
  </si>
  <si>
    <t>BDM-006-V/2-JFR2</t>
  </si>
  <si>
    <t>https://www.saltek.eu/en/products/bdm-006-v2-jfr2</t>
  </si>
  <si>
    <t>BDM-006-V/4-J-0</t>
  </si>
  <si>
    <t>https://www.saltek.eu/en/products/bdm-006-v4-j-0</t>
  </si>
  <si>
    <t>BDM-006-V/4-JFR1</t>
  </si>
  <si>
    <t>https://www.saltek.eu/en/products/bdm-006-v4-jfr1</t>
  </si>
  <si>
    <t>BDM-012-V/1-FR2</t>
  </si>
  <si>
    <t>https://www.saltek.eu/en/products/bdm-012-v1-fr2</t>
  </si>
  <si>
    <t>BDM-012-V/2-0</t>
  </si>
  <si>
    <t>https://www.saltek.eu/en/products/bdm-012-v2-0</t>
  </si>
  <si>
    <t>BDM-012-V/2-FR1</t>
  </si>
  <si>
    <t>https://www.saltek.eu/en/products/bdm-012-v2-fr1</t>
  </si>
  <si>
    <t>BDM-012-V/2-J-0</t>
  </si>
  <si>
    <t>https://www.saltek.eu/en/products/bdm-012-v2-j-0</t>
  </si>
  <si>
    <t>BDM-012-V/2-JFR1</t>
  </si>
  <si>
    <t>https://www.saltek.eu/en/products/bdm-012-v2-jfr1</t>
  </si>
  <si>
    <t>BDM-012-V/2-JFR2</t>
  </si>
  <si>
    <t>https://www.saltek.eu/en/products/bdm-012-v2-jfr2</t>
  </si>
  <si>
    <t>BDM-012-V/4-J-0</t>
  </si>
  <si>
    <t>https://www.saltek.eu/en/products/bdm-012-v4-j-0</t>
  </si>
  <si>
    <t>BDM-012-V/4-JFR1</t>
  </si>
  <si>
    <t>https://www.saltek.eu/en/products/bdm-012-v4-jfr1</t>
  </si>
  <si>
    <t>BDM-024-V/1-FR2</t>
  </si>
  <si>
    <t>https://www.saltek.eu/en/products/bdm-024-v1-fr2</t>
  </si>
  <si>
    <t>BDM-024-V/2-FR1</t>
  </si>
  <si>
    <t>https://www.saltek.eu/en/products/bdm-024-v2-fr1</t>
  </si>
  <si>
    <t>BDM-024-V/2-J-0</t>
  </si>
  <si>
    <t>https://www.saltek.eu/en/products/bdm-024-v2-j-0</t>
  </si>
  <si>
    <t>BDM-024-V/2-JFR1</t>
  </si>
  <si>
    <t>https://www.saltek.eu/en/products/bdm-024-v2-jfr1</t>
  </si>
  <si>
    <t>BDM-024-V/2-JFR2</t>
  </si>
  <si>
    <t>https://www.saltek.eu/en/products/bdm-024-v2-jfr2</t>
  </si>
  <si>
    <t>BDM-024-V/4-J-0</t>
  </si>
  <si>
    <t>https://www.saltek.eu/en/products/bdm-024-v4-j-0</t>
  </si>
  <si>
    <t>BDM-024-V/4-JFR1</t>
  </si>
  <si>
    <t>https://www.saltek.eu/en/products/bdm-024-v4-jfr1</t>
  </si>
  <si>
    <t>BDM-048-V/1-FR2</t>
  </si>
  <si>
    <t>https://www.saltek.eu/en/products/bdm-048-v1-fr2</t>
  </si>
  <si>
    <t>BDM-048-V/2-0</t>
  </si>
  <si>
    <t>https://www.saltek.eu/en/products/bdm-048-v2-0</t>
  </si>
  <si>
    <t>BDM-048-V/2-FR1</t>
  </si>
  <si>
    <t>https://www.saltek.eu/en/products/bdm-048-v2-fr1</t>
  </si>
  <si>
    <t>BDM-048-V/2-J-0</t>
  </si>
  <si>
    <t>https://www.saltek.eu/en/products/bdm-048-v2-j-0</t>
  </si>
  <si>
    <t>BDM-048-V/2-JFR1</t>
  </si>
  <si>
    <t>https://www.saltek.eu/en/products/bdm-048-v2-jfr1</t>
  </si>
  <si>
    <t>BDM-048-V/2-JFR2</t>
  </si>
  <si>
    <t>https://www.saltek.eu/en/products/bdm-048-v2-jfr2</t>
  </si>
  <si>
    <t>BDM-048-V/4-J-0</t>
  </si>
  <si>
    <t>https://www.saltek.eu/en/products/bdm-048-v4-j-0</t>
  </si>
  <si>
    <t>BDM-048-V/4-JFR1</t>
  </si>
  <si>
    <t>https://www.saltek.eu/en/products/bdm-048-v4-jfr1</t>
  </si>
  <si>
    <t>BDM-060-V/1-0</t>
  </si>
  <si>
    <t>https://www.saltek.eu/produkty/bdm-060-v1-0</t>
  </si>
  <si>
    <t>BDM-060-V/1-FR1</t>
  </si>
  <si>
    <t>https://www.saltek.eu/en/products/bdm-060-v1-fr1</t>
  </si>
  <si>
    <t>BDM-060-V/1-FR2</t>
  </si>
  <si>
    <t>https://www.saltek.eu/en/products/bdm-060-v1-fr2</t>
  </si>
  <si>
    <t>BDM-060-V/2-0</t>
  </si>
  <si>
    <t>https://www.saltek.eu/en/products/bdm-060-v2-0</t>
  </si>
  <si>
    <t>BDM-060-V/2-FR1</t>
  </si>
  <si>
    <t>https://www.saltek.eu/en/products/bdm-060-v2-fr1</t>
  </si>
  <si>
    <t>BDM-230-V/1-FR1</t>
  </si>
  <si>
    <t>https://www.saltek.eu/en/products/bdm-230-v1-fr1</t>
  </si>
  <si>
    <t>BDM-230-V/2-0</t>
  </si>
  <si>
    <t>https://www.saltek.eu/en/products/bdm-230-v2-0</t>
  </si>
  <si>
    <t>BDM-230-V/2-FR</t>
  </si>
  <si>
    <t>https://www.saltek.eu/en/products/bdm-230-v2-fr</t>
  </si>
  <si>
    <t>BDG-006-V/1-4-0</t>
  </si>
  <si>
    <t>https://www.saltek.eu/en/products/bdg-006-v1-4-0</t>
  </si>
  <si>
    <t>BDG-006-V/1-4FR1</t>
  </si>
  <si>
    <t>https://www.saltek.eu/en/products/bdg-006-v1-4fr1</t>
  </si>
  <si>
    <t>BDG-006-V/1-FR2</t>
  </si>
  <si>
    <t>https://www.saltek.eu/en/products/bdg-006-v1-fr2</t>
  </si>
  <si>
    <t>BDG-006-V/2-0</t>
  </si>
  <si>
    <t>https://www.saltek.eu/en/products/bdg-006-v2-0</t>
  </si>
  <si>
    <t>BDG-006-V/2-FR1</t>
  </si>
  <si>
    <t>https://www.saltek.eu/en/products/bdg-006-v2-fr1</t>
  </si>
  <si>
    <t>BDG-012-V/1-4-0</t>
  </si>
  <si>
    <t>https://www.saltek.eu/en/products/bdg-012-v1-4-0</t>
  </si>
  <si>
    <t>BDG-012-V/1-4FR1</t>
  </si>
  <si>
    <t>https://www.saltek.eu/en/products/bdg-012-v1-4fr1</t>
  </si>
  <si>
    <t>BDG-012-V/1-FR2</t>
  </si>
  <si>
    <t>BDG-012-V/2-0</t>
  </si>
  <si>
    <t>https://www.saltek.eu/en/products/bdg-012-v2-0</t>
  </si>
  <si>
    <t>BDG-012-V/2-FR1</t>
  </si>
  <si>
    <t>https://www.saltek.eu/en/products/bdg-012-v2-fr1</t>
  </si>
  <si>
    <t>BDG-024-V/1-4-0</t>
  </si>
  <si>
    <t>https://www.saltek.eu/en/products/bdg-024-v1-4-0</t>
  </si>
  <si>
    <t>BDG-024-V/1-4FR1</t>
  </si>
  <si>
    <t>https://www.saltek.eu/en/products/bdg-024-v1-4fr1</t>
  </si>
  <si>
    <t>BDG-024-V/1-FR2</t>
  </si>
  <si>
    <t>https://www.saltek.eu/en/products/bdg-024-v1-fr2</t>
  </si>
  <si>
    <t>BDG-024-V/2-0</t>
  </si>
  <si>
    <t>https://www.saltek.eu/en/products/bdg-024-v2-0</t>
  </si>
  <si>
    <t>BDG-024-V/2-FR1</t>
  </si>
  <si>
    <t>https://www.saltek.eu/en/products/bdg-024-v2-fr1</t>
  </si>
  <si>
    <t>BDG-048-V/1-4-0</t>
  </si>
  <si>
    <t>https://www.saltek.eu/en/products/bdg-048-v1-4-0</t>
  </si>
  <si>
    <t>BDG-048-V/1-4FR1</t>
  </si>
  <si>
    <t>https://www.saltek.eu/en/products/bdg-048-v1-4fr1</t>
  </si>
  <si>
    <t>BDG-048-V/1-FR2</t>
  </si>
  <si>
    <t>https://www.saltek.eu/en/products/bdg-048-v1-fr2</t>
  </si>
  <si>
    <t>BDG-048-V/2-0</t>
  </si>
  <si>
    <t>https://www.saltek.eu/en/products/bdg-048-v2-0</t>
  </si>
  <si>
    <t>BDG-048-V/2-FR1</t>
  </si>
  <si>
    <t>https://www.saltek.eu/en/products/bdg-048-v2-fr1</t>
  </si>
  <si>
    <t>BDG-060-V/1-0</t>
  </si>
  <si>
    <t>https://www.saltek.eu/en/products/bdg-060-v1-0</t>
  </si>
  <si>
    <t>BDG-060-V/1-FR1</t>
  </si>
  <si>
    <t>https://www.saltek.eu/en/products/bdg-060-v1-fr1</t>
  </si>
  <si>
    <t>BDG-060-V/1-FR2</t>
  </si>
  <si>
    <t>https://www.saltek.eu/en/products/bdg-060-v1-fr2</t>
  </si>
  <si>
    <t>BDG-060-V/2-0</t>
  </si>
  <si>
    <t>https://www.saltek.eu/en/products/bdg-060-v2-0</t>
  </si>
  <si>
    <t>BDG-060-V/2-FR1</t>
  </si>
  <si>
    <t>https://www.saltek.eu/en/products/bdg-060-v2-fr1</t>
  </si>
  <si>
    <t>BDG-230-V/1-FR1</t>
  </si>
  <si>
    <t>https://www.saltek.eu/en/products/bdg-230-v1-fr1</t>
  </si>
  <si>
    <t>BDG-230-V/2-0</t>
  </si>
  <si>
    <t>https://www.saltek.eu/en/products/bdg-230-v2-0</t>
  </si>
  <si>
    <t>BDG-230-V/2-FR</t>
  </si>
  <si>
    <t>https://www.saltek.eu/en/products/bdg-230-v2-fr</t>
  </si>
  <si>
    <t>BDGHF-006-V/1-0</t>
  </si>
  <si>
    <t>https://www.saltek.eu/en/products/bdghf-006-v1-0</t>
  </si>
  <si>
    <t>BDGHF-006-V/1-FR1</t>
  </si>
  <si>
    <t>https://www.saltek.eu/en/products/bdghf-006-v1-fr1</t>
  </si>
  <si>
    <t>BDGHF-006-V/2-0</t>
  </si>
  <si>
    <t>https://www.saltek.eu/en/products/bdghf-006-v2-0</t>
  </si>
  <si>
    <t>BDGHF-006-V/2-FR1</t>
  </si>
  <si>
    <t>https://www.saltek.eu/en/products/bdghf-006-v2-fr1</t>
  </si>
  <si>
    <t>BDGHF-012-V/1-0</t>
  </si>
  <si>
    <t>https://www.saltek.eu/en/products/bdghf-012-v1-0</t>
  </si>
  <si>
    <t>https://www.saltek.eu/en/products/bdghf-012-v1-fr1</t>
  </si>
  <si>
    <t>BDGHF-012-V/2-0</t>
  </si>
  <si>
    <t>https://www.saltek.eu/en/products/bdghf-012-v2-0</t>
  </si>
  <si>
    <t>BDGHF-012-V/2-FR1</t>
  </si>
  <si>
    <t>https://www.saltek.eu/produkty/bdghf-012-v2-fr1</t>
  </si>
  <si>
    <t>BDGHF-024-V/1-0</t>
  </si>
  <si>
    <t>https://www.saltek.eu/en/products/bdghf-024-v1-0</t>
  </si>
  <si>
    <t>BDGHF-024-V/1-FR1</t>
  </si>
  <si>
    <t>https://www.saltek.eu/en/products/bdghf-024-v1-fr1</t>
  </si>
  <si>
    <t>BDGHF-024-V/2-0</t>
  </si>
  <si>
    <t>https://www.saltek.eu/en/products/bdghf-024-v2-0</t>
  </si>
  <si>
    <t>BDGHF-024-V/2-FR1</t>
  </si>
  <si>
    <t>https://www.saltek.eu/en/products/bdghf-024-v2-fr1</t>
  </si>
  <si>
    <t>BDGHF-230-V/1-0</t>
  </si>
  <si>
    <t>https://www.saltek.eu/en/products/bdghf-230-v1-0</t>
  </si>
  <si>
    <t>BDGHF-230-V/1-FR</t>
  </si>
  <si>
    <t>https://www.saltek.eu/en/products/bdghf-230-v1-fr</t>
  </si>
  <si>
    <t>BDGHF-230-V/2-0</t>
  </si>
  <si>
    <t>https://www.saltek.eu/en/products/bdghf-230-v2-0</t>
  </si>
  <si>
    <t>BDGHF-230-V/2-FR</t>
  </si>
  <si>
    <t>https://www.saltek.eu/en/products/bdghf-230-v2-fr</t>
  </si>
  <si>
    <t>BDMHF-006-V/1-0</t>
  </si>
  <si>
    <t>https://www.saltek.eu/en/products/bdmhf-006-v1-0</t>
  </si>
  <si>
    <t>BDMHF-006-V/1-4-0</t>
  </si>
  <si>
    <t>https://www.saltek.eu/en/products/bdmhf-006-v1-4-0</t>
  </si>
  <si>
    <t>BDMHF-006-V/1-4FR1</t>
  </si>
  <si>
    <t>https://www.saltek.eu/en/products/bdmhf-006-v1-4fr1</t>
  </si>
  <si>
    <t>BDMHF-006-V/1-FR1</t>
  </si>
  <si>
    <t>https://www.saltek.eu/en/products/bdmhf-006-v1-fr1</t>
  </si>
  <si>
    <t>BDMHF-024-V/1-0</t>
  </si>
  <si>
    <t>https://www.saltek.eu/en/products/bdmhf-024-v1-0</t>
  </si>
  <si>
    <t>BDMHF-024-V/1-4-0</t>
  </si>
  <si>
    <t>https://www.saltek.eu/en/products/bdmhf-024-v1-4-0</t>
  </si>
  <si>
    <t>BDMHF-024-V/1-4FR1</t>
  </si>
  <si>
    <t>https://www.saltek.eu/en/products/bdmhf-024-v1-4fr1</t>
  </si>
  <si>
    <t>BDMHF-024-V/1-FR1</t>
  </si>
  <si>
    <t>https://www.saltek.eu/en/products/bdmhf-024-v1-fr1</t>
  </si>
  <si>
    <t>HX-470-N50-F/F</t>
  </si>
  <si>
    <t>https://www.saltek.eu/en/products/hx-470-n50-ff</t>
  </si>
  <si>
    <t>HX-470-N50-F/M</t>
  </si>
  <si>
    <t>https://www.saltek.eu/en/products/hx-470-n50-fm</t>
  </si>
  <si>
    <t>DL-CS-RACK-1U-INJECTOR</t>
  </si>
  <si>
    <t>https://www.saltek.eu/en/products/dl-cs-rack-1u-injector</t>
  </si>
  <si>
    <t>DL-1G-POE-PCB-INJECTOR</t>
  </si>
  <si>
    <t>https://www.saltek.eu/en/products/dl-1g-poe-pcb-injector</t>
  </si>
  <si>
    <t>DL-Cat.6A</t>
  </si>
  <si>
    <t>https://www.saltek.eu/en/products/dl-cat6a</t>
  </si>
  <si>
    <t>DMS-024-T</t>
  </si>
  <si>
    <t>https://www.saltek.eu/en/products/dms-024t</t>
  </si>
  <si>
    <t>DMS-048-T</t>
  </si>
  <si>
    <t>https://www.saltek.eu/produkty/dms-048-t</t>
  </si>
  <si>
    <t>DL-1G-POE-INJECTOR</t>
  </si>
  <si>
    <t>https://www.saltek.eu/en/products/dl-1g-poe-injector</t>
  </si>
  <si>
    <t>DPF-012DC-16</t>
  </si>
  <si>
    <t>https://www.saltek.eu/en/products/dpf-012dc-16</t>
  </si>
  <si>
    <t>DPF-024DC-16</t>
  </si>
  <si>
    <t>https://www.saltek.eu/en/products/dpf-024dc-16</t>
  </si>
  <si>
    <t>DPF-048DC-16</t>
  </si>
  <si>
    <t>https://www.saltek.eu/en/products/dpf-048dc-16</t>
  </si>
  <si>
    <t>DPF-012DC-16-S</t>
  </si>
  <si>
    <t>https://www.saltek.eu/en/products/dpf-012dc-16-s</t>
  </si>
  <si>
    <t>DPF-024DC-16-S</t>
  </si>
  <si>
    <t>https://www.saltek.eu/en/products/dpf-024dc-16-s</t>
  </si>
  <si>
    <t>DPF-048DC-16-S</t>
  </si>
  <si>
    <t>https://www.saltek.eu/en/products/dpf-048dc-16-s</t>
  </si>
  <si>
    <t>HX 350-N50 F/F</t>
  </si>
  <si>
    <t>https://www.saltek.eu/en/products/hx-350-n50-ff</t>
  </si>
  <si>
    <t>HX 350-N50 F/M</t>
  </si>
  <si>
    <t>https://www.saltek.eu/en/products/hx-350-n50-fm</t>
  </si>
  <si>
    <t>DM-006/1-R-DJ</t>
  </si>
  <si>
    <t>https://www.saltek.eu/en/products/dm-0061-r-dj</t>
  </si>
  <si>
    <t>DM-012/1-R-DJ</t>
  </si>
  <si>
    <t>https://www.saltek.eu/en/product/print/2544</t>
  </si>
  <si>
    <t>DM-024/1-R-DJ</t>
  </si>
  <si>
    <t>https://www.saltek.eu/en/products/dm-0241-r-dj</t>
  </si>
  <si>
    <t>DM-048/1-R-DJ</t>
  </si>
  <si>
    <t>https://www.saltek.eu/en/products/dm-0481-r-dj</t>
  </si>
  <si>
    <t>DM-012/1-L2-DJ</t>
  </si>
  <si>
    <t>https://www.saltek.eu/en/products/dm-0121-l2-dj</t>
  </si>
  <si>
    <t>DM-024/1-L2-DJ</t>
  </si>
  <si>
    <t>https://www.saltek.eu/en/products/dm-0241-l2-dj</t>
  </si>
  <si>
    <t>DM-048/1-L2-DJ</t>
  </si>
  <si>
    <t>https://www.saltek.eu/en/products/dm-0481-l2-dj</t>
  </si>
  <si>
    <t>CZ-275-A</t>
  </si>
  <si>
    <t>https://www.saltek.eu/en/products/cz-275-a</t>
  </si>
  <si>
    <t>DA-275-A</t>
  </si>
  <si>
    <t>https://www.saltek.eu/en/products/da-275-a</t>
  </si>
  <si>
    <t>DA-275-S</t>
  </si>
  <si>
    <t>https://www.saltek.eu/en/products/da-275-s</t>
  </si>
  <si>
    <t>DA-320-LED</t>
  </si>
  <si>
    <t>https://www.saltek.eu/en/products/da-320-led</t>
  </si>
  <si>
    <t>RACK-PROTECTOR-EURO-X12-1U-5</t>
  </si>
  <si>
    <t>https://www.saltek.eu/en/products/rack-protector-euro-x12-1u-5</t>
  </si>
  <si>
    <t>RACK-PROTECTOR-X8-1U-5</t>
  </si>
  <si>
    <t>https://www.saltek.eu/en/products/rack-protector-x8-1u-5</t>
  </si>
  <si>
    <t>SLP-075 V/2</t>
  </si>
  <si>
    <t>https://www.saltek.eu/en/products/slp-075-v2</t>
  </si>
  <si>
    <t>SLP-075 V/2 S</t>
  </si>
  <si>
    <t>https://www.saltek.eu/en/products/slp-075-v2-s</t>
  </si>
  <si>
    <t>FLP-EV12,5-VBH/1+1</t>
  </si>
  <si>
    <t>https://www.saltek.eu/en/products/flp-ev125-vbh1s1</t>
  </si>
  <si>
    <t>FLP-EV12,5-VBH/1S+1</t>
  </si>
  <si>
    <t>FLP-EV12,5-VBH/3+1</t>
  </si>
  <si>
    <t>https://www.saltek.eu/en/products/flp-ev125-vbh3s1</t>
  </si>
  <si>
    <t>FLP-EV12,5-VBH/3S+1</t>
  </si>
  <si>
    <t>FLP-12,5-VBH/0</t>
  </si>
  <si>
    <t>https://www.saltek.eu/en/products/flp-125-vbh0</t>
  </si>
  <si>
    <t>SLP-075-VB/1</t>
  </si>
  <si>
    <t>SLP-075-VB/1S</t>
  </si>
  <si>
    <t>https://www.saltek.eu/en/products/slp-075-vb1s</t>
  </si>
  <si>
    <t>SLP-150-VB/1</t>
  </si>
  <si>
    <t>https://www.saltek.eu/produkty/slp-150-vb1</t>
  </si>
  <si>
    <t>SLP-150-VB/1S</t>
  </si>
  <si>
    <t>https://www.saltek.eu/en/products/slp-150-vb1s</t>
  </si>
  <si>
    <t>SLP-275-VB/1</t>
  </si>
  <si>
    <t>SLP-275-VB/1S</t>
  </si>
  <si>
    <t>https://www.saltek.eu/en/products/slp-275-vb1s</t>
  </si>
  <si>
    <t>SLP-275-VB/1+1</t>
  </si>
  <si>
    <t>https://www.saltek.eu/en/products/slp-275-vb11</t>
  </si>
  <si>
    <t>SLP-275-VB/1S+1</t>
  </si>
  <si>
    <t>https://www.saltek.eu/en/products/slp-275-vb1s1</t>
  </si>
  <si>
    <t>SLP-275-VB/3+1</t>
  </si>
  <si>
    <t>SLP-275-VB/3S+1</t>
  </si>
  <si>
    <t>SLP-275-VB/3S</t>
  </si>
  <si>
    <t>SLP-275-VB/4S</t>
  </si>
  <si>
    <t>SLP-075 VB/0</t>
  </si>
  <si>
    <t>https://www.saltek.eu/en/products/slp-075_vb0</t>
  </si>
  <si>
    <t>SLP-150 VB/0</t>
  </si>
  <si>
    <t>https://www.saltek.eu/en/products/slp-150-vb0</t>
  </si>
  <si>
    <t>SLP-275 VB/0</t>
  </si>
  <si>
    <t>https://www.saltek.eu/en/products/slp-275-vb0</t>
  </si>
  <si>
    <t>FLP-NPE-25-VH/0</t>
  </si>
  <si>
    <t>https://www.saltek.eu/sk/produkty/flp-npe-25-vh0</t>
  </si>
  <si>
    <t>DL-1G-60V-POE</t>
  </si>
  <si>
    <t>https://www.saltek.eu/en/products/dl-1g-60v-poe</t>
  </si>
  <si>
    <t>DL-10G-60V-POE</t>
  </si>
  <si>
    <t>https://www.saltek.eu/en/products/dl-10g-60v-poe</t>
  </si>
  <si>
    <t>DL-TLF-UHF</t>
  </si>
  <si>
    <t>https://www.saltek.eu/en/products/dl-tlf-uhf</t>
  </si>
  <si>
    <t>DL-1G-60V-POE-M</t>
  </si>
  <si>
    <t>https://www.saltek.eu/en/products/dl-1g-60v-poe-m</t>
  </si>
  <si>
    <t>DL-10G-60V-POE-M</t>
  </si>
  <si>
    <t>https://www.saltek.eu/en/products/dl-10g-60v-poe-m</t>
  </si>
  <si>
    <t>DL-10G-PoE-IP66</t>
  </si>
  <si>
    <t>https://www.saltek.eu/en/products/dl-10g-poe-ip66</t>
  </si>
  <si>
    <t>DL-Cat.6A-60V</t>
  </si>
  <si>
    <t>https://www.saltek.eu/en/products/dl-cat6a-60v</t>
  </si>
  <si>
    <t>FLP-25-T1-VSF/1</t>
  </si>
  <si>
    <t>https://www.saltek.eu/en/products/flp-25-t1-vsf1</t>
  </si>
  <si>
    <t>FLP-25-T1-VSF/3</t>
  </si>
  <si>
    <t>https://www.saltek.eu/en/products/flp-25-t1-vsf3</t>
  </si>
  <si>
    <t>FLP-25-T1-VSF/3+1</t>
  </si>
  <si>
    <t>https://www.saltek.eu/en/products/flp-25-t1-vsf31</t>
  </si>
  <si>
    <t>FLP-25-T1-VSF/4</t>
  </si>
  <si>
    <t>https://www.saltek.eu/produkty/flp-25-t1-vsf4</t>
  </si>
  <si>
    <t>FLP-B+C-MAXI-VSF/1</t>
  </si>
  <si>
    <t>https://www.saltek.eu/sk/produkty/flp-bc-maxi-vsf1</t>
  </si>
  <si>
    <t>FLP-B+C-MAXI-VSF/3</t>
  </si>
  <si>
    <t>https://www.saltek.eu/produkty/flp-bc-maxi-vsf3</t>
  </si>
  <si>
    <t>FLP-B+C-MAXI-VSF/3+1</t>
  </si>
  <si>
    <t>https://www.saltek.eu/en/products/flp-bc-maxi-vsf31</t>
  </si>
  <si>
    <t>FLP-B+C-MAXI-VSF/4</t>
  </si>
  <si>
    <t>https://www.saltek.eu/en/products/flp-bc-maxi-vsf4</t>
  </si>
  <si>
    <t>DL-VDSL3</t>
  </si>
  <si>
    <t>https://www.saltek.eu/en/products/dl-vdsl3</t>
  </si>
  <si>
    <t>Ціна €</t>
  </si>
  <si>
    <t>Ціна роздріб,
грн. з ПДВ</t>
  </si>
  <si>
    <t>Вага, грам</t>
  </si>
  <si>
    <t>504411</t>
  </si>
  <si>
    <t>Блискавкоприймач для ESE 5 м (Ni)</t>
  </si>
  <si>
    <t xml:space="preserve"> Блискавкоприймач на тринозі для ESE 5 м (Ni)</t>
  </si>
  <si>
    <t>Морозостійкий бетон. Розміри 320х320х80 мм. Вага 17 кг</t>
  </si>
  <si>
    <t>309011</t>
  </si>
  <si>
    <t>Пластина Fix D8-10 (StZn)</t>
  </si>
  <si>
    <t>Пластина Fix D16 (StZn)</t>
  </si>
  <si>
    <t>Пластина Fix B30 (StZn)</t>
  </si>
  <si>
    <t>309021</t>
  </si>
  <si>
    <t>309041</t>
  </si>
  <si>
    <t>Пластина Fix B40 (StZn)</t>
  </si>
  <si>
    <t>309031</t>
  </si>
  <si>
    <t>Посилання на опис на сайті</t>
  </si>
  <si>
    <t>БП 2 м (401206), 1 бетонна основа (407170), 2 втулки D16 мм (407199), гумовий килимок (407199), з'єднувач Duos D16 (211011)</t>
  </si>
  <si>
    <t>БП 1,5 м (401156), 1 бетонна основа (407170), 2 втулки D16 мм (407199), гумовий килимок (407199), з'єднувач Duos D16 (211011)</t>
  </si>
  <si>
    <t>БП 3 м (401306), 2 бетонні основи (407170), 2 втулки D16 мм (407199), гумовий килимок (407199), з'єднувач Duos D16 (211011)</t>
  </si>
  <si>
    <t>407019</t>
  </si>
  <si>
    <t xml:space="preserve"> Втулка блискавкоприймача D16 в бетонній основі (Pl)</t>
  </si>
  <si>
    <t xml:space="preserve">Встановляється зверху і знизу в бетонну основу для кріплення БП 1,5 - 2 -3 м. Матеріал - пластик. </t>
  </si>
  <si>
    <t>203244</t>
  </si>
  <si>
    <t>З'єднувач Contra 3 пл. (Cu/Ni)</t>
  </si>
  <si>
    <t>З'єднувач Vario з гайкою (Cu)</t>
  </si>
  <si>
    <t xml:space="preserve">201144 </t>
  </si>
  <si>
    <t>З'єднувач Quadro 3 пл. (StZn)</t>
  </si>
  <si>
    <t xml:space="preserve">204211 </t>
  </si>
  <si>
    <t>Клемний з'єднувач (Ni)</t>
  </si>
  <si>
    <t xml:space="preserve">221133 </t>
  </si>
  <si>
    <t>Тримач на півкруглий гребінь даху з Clip (Cu/Pa)</t>
  </si>
  <si>
    <t xml:space="preserve">304144 </t>
  </si>
  <si>
    <t>Тримач під черепицю з Clip (Cu/Pa)</t>
  </si>
  <si>
    <t xml:space="preserve">308144 </t>
  </si>
  <si>
    <t>Тримач дроту Fix D8-10 (Cu)</t>
  </si>
  <si>
    <t xml:space="preserve">310144 </t>
  </si>
  <si>
    <t>Тримач фальцевий з Fix (Cu)</t>
  </si>
  <si>
    <t xml:space="preserve">316144  </t>
  </si>
  <si>
    <t>Універсальний хомут D120 з Clip (Ni/Pa)</t>
  </si>
  <si>
    <t xml:space="preserve">321133 </t>
  </si>
  <si>
    <t xml:space="preserve"> Універсальний хомут D120 (Cu)</t>
  </si>
  <si>
    <t>320144</t>
  </si>
  <si>
    <t xml:space="preserve"> Блискавкоприймач на тринозі для ESE 4 м (Ni)</t>
  </si>
  <si>
    <t>Блискавкоприймач збірний 9 м (Al)</t>
  </si>
  <si>
    <t>Блискавкоприймач збірний 10 м (Al)</t>
  </si>
  <si>
    <t>Блискавкоприймач збірний 11 м (Al)</t>
  </si>
  <si>
    <t>405406</t>
  </si>
  <si>
    <t>Блискавкоприймач збірний 4 м (Al)</t>
  </si>
  <si>
    <t>Блискавкоприймач з триногою 4 м (Al/Ni)</t>
  </si>
  <si>
    <t xml:space="preserve"> Блискавкоприймач з чотириногою 9 м (Al/Ni)</t>
  </si>
  <si>
    <t>408906</t>
  </si>
  <si>
    <t xml:space="preserve"> Чотириножний штатив B2400 L1450 (Ni)</t>
  </si>
  <si>
    <t>407433</t>
  </si>
  <si>
    <t>408106</t>
  </si>
  <si>
    <t>408116</t>
  </si>
  <si>
    <t>Блискавкоприймач з чотириногою 10 м (Al/Ni)</t>
  </si>
  <si>
    <t>Блискавкоприймач з чотириногою 11 м (Al/Ni)</t>
  </si>
  <si>
    <t>Нержавіюча основа на кутовий гребінь 1-1,5 м (Ni)</t>
  </si>
  <si>
    <t>Нержавіюча основа на кутовий гребінь 3-4 м (Ni)</t>
  </si>
  <si>
    <t>Бандаж антикорозійний10 м</t>
  </si>
  <si>
    <t>910305</t>
  </si>
  <si>
    <t>З'єднувач Vario з гайкою (Ni)</t>
  </si>
  <si>
    <t xml:space="preserve">201133 </t>
  </si>
  <si>
    <t xml:space="preserve">Провідники, супутні </t>
  </si>
  <si>
    <t>Основний товар</t>
  </si>
  <si>
    <t>Шуруп д/мет 4.8x35 (250 шт/уп)</t>
  </si>
  <si>
    <t>Шайба д/шурупа з прокладкою EPDM (100 шт/уп)</t>
  </si>
  <si>
    <t>Дюбель розпірний 12х60 (50 шт/уп)</t>
  </si>
  <si>
    <t xml:space="preserve">Шпилька двогвинтова з torx М8 L300 (20 шт/уп) </t>
  </si>
  <si>
    <t>Шпилька двогвинтова з torx М8 L250 (20 шт/уп)</t>
  </si>
  <si>
    <t>Шпилька двогвинтова з torx М8 L200 (10шт/уп)</t>
  </si>
  <si>
    <t>Шпилька двогвинтова з torx М8 L160 (10шт/уп)</t>
  </si>
  <si>
    <t>Шпилька двогвинтова з torx М8 L100 (20шт/уп)</t>
  </si>
  <si>
    <t xml:space="preserve">Детальніше на сайті </t>
  </si>
  <si>
    <t>Шпилька двогвинтова з torx М8 L70 (50шт/уп)</t>
  </si>
  <si>
    <t>БП 2 м з різьбою М16 (401207), Нержавіюча основа L190 на прямий дах (411133), з'єднувач Duos D16 (211011).</t>
  </si>
  <si>
    <t>БП 1,5 м з різьбою М16 (401157), Нержавіюча основа L190 на прямий дах (411133), з'єднувач Duos D16 (211011).</t>
  </si>
  <si>
    <t xml:space="preserve">Рекомендується 8-16 саморізів для кріплення основи до даху </t>
  </si>
  <si>
    <t>405906</t>
  </si>
  <si>
    <t>405106</t>
  </si>
  <si>
    <t>405116</t>
  </si>
  <si>
    <t>БП 2 м з різьбою М16 (401207), нержавіюча основа на кутовий гребінь 2-2.5 м (414233), клемний з'єднувач входить в комплект</t>
  </si>
  <si>
    <t>Рекомендується закріпити на 6-8 саморізів до гребню даху</t>
  </si>
  <si>
    <t xml:space="preserve">Кріпиться до гребню даху без сверління </t>
  </si>
  <si>
    <t xml:space="preserve">Для кріплення БП 9-10-11 м. Висота 1200 мм. Матеріал - нержавіюча сталь. </t>
  </si>
  <si>
    <t>408406</t>
  </si>
  <si>
    <t>Наконечник D20 (StZn)</t>
  </si>
  <si>
    <t>120021</t>
  </si>
  <si>
    <t>Блискавкоприймачі з триножними штативами на бетонних основах  4 - 8  м</t>
  </si>
  <si>
    <t>Термін виготовлення</t>
  </si>
  <si>
    <t>Блискавкоприймач на скатний дах 1,5 м (Al/Ni)</t>
  </si>
  <si>
    <t>413156</t>
  </si>
  <si>
    <t>Нержавіюча основа L190 на скатний дах (Ni)</t>
  </si>
  <si>
    <t xml:space="preserve">413133 </t>
  </si>
  <si>
    <t>Комплектуючі до БП з кріпленням на скатний дах 1,5-2 м</t>
  </si>
  <si>
    <t>БП 1,5 м з різьбою М16 (401157), нержавіюча основа L190 на скатний дах (413133), з'єднувач Duos D16 (211011).</t>
  </si>
  <si>
    <t>Блискавкоприймач з кріпленням на скатний дах 1,5 м</t>
  </si>
  <si>
    <t xml:space="preserve">2 нерж. Пластини L190, 2 болти M16 для регулювання кута нахилу БП, подовжена гайка для затискання метизів.   </t>
  </si>
  <si>
    <t>Смугогин</t>
  </si>
  <si>
    <t>https://leocorp.com.ua/product/2/511/polosogyn/</t>
  </si>
  <si>
    <t xml:space="preserve"> З'єднувач Cross для смуги 3 пл. (Ni)</t>
  </si>
  <si>
    <t>202333</t>
  </si>
  <si>
    <t>116113</t>
  </si>
  <si>
    <t>Стержень різьбовий D16 1,5 метра (Ni)</t>
  </si>
  <si>
    <t>116233</t>
  </si>
  <si>
    <t>Муфта D16 (Ni)</t>
  </si>
  <si>
    <t>Тримач фальцевий Max з Clip (StZn)</t>
  </si>
  <si>
    <t xml:space="preserve">316041 </t>
  </si>
  <si>
    <t>Тримач фальцевий Max з Fix (StZn)</t>
  </si>
  <si>
    <t>316031</t>
  </si>
  <si>
    <t>416033</t>
  </si>
  <si>
    <t xml:space="preserve">407323 </t>
  </si>
  <si>
    <t>Шпилька М16 з комплектом метизів L220 мм (Ni)</t>
  </si>
  <si>
    <t xml:space="preserve">БП 4 м різьбою М16 (401407), 2 бетонні основи (407170), шпилька М16 L220 (407323), з'єднувач до труби D30-40 (216111). </t>
  </si>
  <si>
    <t xml:space="preserve"> Шпилька М16 з комплектом метизів L300 мм (Ni)</t>
  </si>
  <si>
    <t>Шпилька М16 з комплектом метизів L500 мм (Ni)</t>
  </si>
  <si>
    <t>407333</t>
  </si>
  <si>
    <t xml:space="preserve">407343 </t>
  </si>
  <si>
    <t>БП 4 м збірний, триножний штатив B1000 L600 (407413), 3 бетонні основи, 3 шпильки L300 (407333), 3 килимки (407199), з'єднувач з дротом D30-40 (216111), універсальний хомут D120 (320133).</t>
  </si>
  <si>
    <t>БП 5 м збірний, триножний штатив B1000 L600 (407413), 6 бетонних основ, 3 шпильки L300 (407333), 3 килимки (407199), з'єднувач з дротом D30-40 (216111), універсальний хомут D120 (320133).</t>
  </si>
  <si>
    <t>БП 6 м збірний, триножний штатив B1500 L900 (407423), 6 бетонних основ, 3 шпильки L300 (407333), 3 килимки (407199), з'єднувач з дротом D30-40 (216111), універсальний хомут D120 (320133).</t>
  </si>
  <si>
    <t>БП 7 м збірний, триножний штатив B1500 L900 (407423), 6 бетонних основ, 3 шпильки L500 (407343), 3 килимки (407199), з'єднувач з дротом D30-40 (216111), універсальний хомут D120 (320133).</t>
  </si>
  <si>
    <t>БП 8 м збірний, триножний штатив B1500 L900 (407423), 9 бетонних основ, 3 шпильки L500 (407343), 3 килимки (407199), з'єднувач з дротом D30-40 (216111), універсальний хомут D120 (320133).</t>
  </si>
  <si>
    <t>Блискавкоприймачі з кріпленням до труби та інших конструкцій 4-5-6 м</t>
  </si>
  <si>
    <t>БП збірний 6 м (Al) (405606), 2 хомути подвійних для БП до труби (Ni) до 300 мм  (409233), з'єднувач до труби D30-40 з 2 приєднаннями (216111)</t>
  </si>
  <si>
    <t>409416</t>
  </si>
  <si>
    <t>БП збірний 4 м (Al) (405406), 2 хомути подвійних для БП до труби (Ni) до 300 мм (409233), з'єднувач до труби D30-40 з 2 приєднаннями  (216111)</t>
  </si>
  <si>
    <t>Блискавкоприймачі з кріпленням до труби 1,5-3 м</t>
  </si>
  <si>
    <t>Комплектуючі до БП з кріпленням до труби 1,5-3 м</t>
  </si>
  <si>
    <t>Арматурний каркас для фундаменту анкерної закладної 6-8 м (St)</t>
  </si>
  <si>
    <t>Арматурний каркас для фундаменту анкерної закладної 9-14 м (St)</t>
  </si>
  <si>
    <t>Арматурний каркас для фундаменту анкерної закладної 15-20 м (St)</t>
  </si>
  <si>
    <t>Арматурний каркас для фундаменту анкерної закладної 27-32 м (St)</t>
  </si>
  <si>
    <t>Арматурний каркас для фундаменту анкерної закладної 21-26 м (St)</t>
  </si>
  <si>
    <t>З'єднувач натяжний (Ni)</t>
  </si>
  <si>
    <t xml:space="preserve">334033 </t>
  </si>
  <si>
    <t xml:space="preserve">Герметик SOUDAFLEX Professional 40FC, 600 ml, сірий </t>
  </si>
  <si>
    <t>Для кріплення тримача L400/L200/L250 до стіни без утеплення</t>
  </si>
  <si>
    <t xml:space="preserve"> Тримач блискавкоприймача L200 D30-50 (Ni)</t>
  </si>
  <si>
    <t xml:space="preserve"> З'єднувач Cant дріт/смуга (StZn)        </t>
  </si>
  <si>
    <t>205021</t>
  </si>
  <si>
    <t xml:space="preserve">318033 </t>
  </si>
  <si>
    <t>Тримач Niro на підставці (StZn)</t>
  </si>
  <si>
    <t>Блискавкоприймач для ESE 4 м (Ni)</t>
  </si>
  <si>
    <t>Блискавкоприймач збірний 3,5 м (Al)</t>
  </si>
  <si>
    <t>405356</t>
  </si>
  <si>
    <t>407356</t>
  </si>
  <si>
    <t>Блискавкоприймач з бетонною основою 3,5 м (Al)</t>
  </si>
  <si>
    <t xml:space="preserve">БП 3,5 м різьбою М16 (401357), 2 бетонні основи (407170), шпилька М16 L220 (407323), з'єднувач до труби D30-40 (216111). </t>
  </si>
  <si>
    <t>Блискавкоприймач 3,5 м з різьбою М16 (Al)</t>
  </si>
  <si>
    <t xml:space="preserve">401357 </t>
  </si>
  <si>
    <t>Блискавкоприймач 2,5 м з різьбою М16 (Al)</t>
  </si>
  <si>
    <t xml:space="preserve">401257 </t>
  </si>
  <si>
    <t>Нержавіюча основа на кутовий гребінь 2 м (Ni)</t>
  </si>
  <si>
    <t>АКЦІЯ! При замовленні від 800 кг - доставка БЕЗКОШТОВНА!</t>
  </si>
  <si>
    <t xml:space="preserve">Відстань до стіни 400 мм. Для  БП  4-5 м - 2 шт, 6 м -3 шт. Для кріплення рекомендується 3-5 анкерів розпірних 140 мм (код 913145 або 250 мм (код 913255) </t>
  </si>
  <si>
    <t xml:space="preserve">Відстань до стіни 200 мм. Для  БП 3-4-5 м - 2 шт, 6 м -3 шт. Для кріплення рекомендується 3-5 анкерів розпірних 140 мм (код 913145 або 250 мм (код 913255) </t>
  </si>
  <si>
    <t>Блискавкоприймач на кутовий гребінь даху 2,5 м (Ni/Al)</t>
  </si>
  <si>
    <t>414253</t>
  </si>
  <si>
    <t>Блискавкоприймачі на кутовий гребінь даху 2,5-3 м</t>
  </si>
  <si>
    <t>БП 2,5 м з різьбою М16 (401257), нержавіюча основа на кутовий гребінь (2,5-3-4м) (414333), З'єднувач до труби D30-40 з (216111)</t>
  </si>
  <si>
    <t>БП 3 м з різьбою М16 (401307), нержавіюча основа на кутовий гребінь (2,5-3-4м) (414333), З'єднувач до труби D30-40 з (216111)</t>
  </si>
  <si>
    <t>Блискавкоприймачі 1,5-3 м</t>
  </si>
  <si>
    <t>Блискавкоприймачі збірні 3,5-11 м</t>
  </si>
  <si>
    <t>Група M - Блискавкоприймачі (БП)</t>
  </si>
  <si>
    <t>506404</t>
  </si>
  <si>
    <t xml:space="preserve">Смуга обміднена сталева 40х4 мм 20 м (St/Cu)                            </t>
  </si>
  <si>
    <t>Стержень D20 1,5 метра (Ni)</t>
  </si>
  <si>
    <t>St - сталь, Zn - гаряче цинкування,  Ni - нержавіюча сталь, Сu - мідь, Al - Алюміній</t>
  </si>
  <si>
    <t>120133</t>
  </si>
  <si>
    <t>АКЦІЯ! При замовленні від 500 кг - доставка БЕЗКОШТОВНА!</t>
  </si>
  <si>
    <t>З'єднувач Cross для дроту 2 пл. (Ni)</t>
  </si>
  <si>
    <t>З'єднувач Cross для дроту 2 пл. (Cu)</t>
  </si>
  <si>
    <t xml:space="preserve"> З'єднувач Cross для смуги 2 пл. (Ni)</t>
  </si>
  <si>
    <t>Тримач блискавкоприймача L700 D30-50 (Ni)</t>
  </si>
  <si>
    <t>416043</t>
  </si>
  <si>
    <t>З'єднувач Contra 2 пл. (Cu)</t>
  </si>
  <si>
    <t>204233</t>
  </si>
  <si>
    <t>З'єднувач Quadro 2 пл. (Nі)</t>
  </si>
  <si>
    <t>319101</t>
  </si>
  <si>
    <t>Тримач Clip з підставкою Fix (StZn/Pl)</t>
  </si>
  <si>
    <t>Тримач на півкруглий гребінь даху з Niro (Ni)</t>
  </si>
  <si>
    <t xml:space="preserve">304053 </t>
  </si>
  <si>
    <t>Тримач на півкруглий гребінь даху Max з Clip (Ni/Pa)</t>
  </si>
  <si>
    <t>Бойок натяжний L400 (Ni)</t>
  </si>
  <si>
    <t>334133</t>
  </si>
  <si>
    <t>Блискавкоприймач 2,5 м (Al)</t>
  </si>
  <si>
    <t>Блискавкоприймач 3,5 м (Al)</t>
  </si>
  <si>
    <t>БП 2,5 м (401256), 2 бетонні основи (407170), 2 втулки D16 мм (407199), гумовий килимок (407199), з'єднувач Duos D16 (211011)</t>
  </si>
  <si>
    <t>Блискавкоприймач з бетонною основою 2,5 м (Al)</t>
  </si>
  <si>
    <t>409256</t>
  </si>
  <si>
    <t>Блискавкоприймач з кріпленням до труби 2,5 м (Ni/Al)</t>
  </si>
  <si>
    <t>БП 2,5 м (Al) (401256), 2 хомути для блискавкоприймача до труби (Ni) до 300 мм, з'єднувач Duos D16 (211011).</t>
  </si>
  <si>
    <t>Група E - Уземлення безмуфтове оцинковане</t>
  </si>
  <si>
    <t>Група E - Уземлення різьбове оцинковане</t>
  </si>
  <si>
    <t>Група E - Уземлення різьбове нержавіюче</t>
  </si>
  <si>
    <t>Група E - Уземлення різьбове оміднене</t>
  </si>
  <si>
    <t xml:space="preserve">Група W - Провідники </t>
  </si>
  <si>
    <t>Група W - Провідники для уземлення</t>
  </si>
  <si>
    <t>Група C - З'єднувачі для уземлення</t>
  </si>
  <si>
    <t>913125</t>
  </si>
  <si>
    <t>Довжина 120 мм. Різьба М8. Під свердло 12 мм</t>
  </si>
  <si>
    <t xml:space="preserve">913205 </t>
  </si>
  <si>
    <t>Анкер розпірний з гайкою 12/8х120 цинк</t>
  </si>
  <si>
    <t>Анкер розпірний з гайкою 12/8х200 цинк</t>
  </si>
  <si>
    <t>Довжина 200 мм. Різьба М8. Під свердло 12 мм</t>
  </si>
  <si>
    <t>Для кріплення тримача L400/L200/L250 до стіни з утепленням</t>
  </si>
  <si>
    <t xml:space="preserve">Смуга оцинкована 30х4 мм (StZn)                      </t>
  </si>
  <si>
    <t>Блискавкоприймачі з різьбою основи М16</t>
  </si>
  <si>
    <t>408126</t>
  </si>
  <si>
    <t>Блискавкоприймач з шестиногою 12 м (Al/Ni)</t>
  </si>
  <si>
    <t>БП 11 м збірний, чотириножний штатив B2400  (407433), 16 бетонних основ, 4 шпильки L500 (407343), 4 килимки (407199), з'єднувач з дротом D50-60 (216021), універсальний хомут D120 (320133)</t>
  </si>
  <si>
    <t>БП 10 м збірний, чотириножний штатив B2400  (407433), 16 бетонних основ, 4 шпильки L500 (407343), 4 килимки (407199), з'єднувач з дротом D50-60 (216021), універсальний хомут D120 (320133)</t>
  </si>
  <si>
    <t>БП 9 м збірний,  Чотириножний штатив B2400  (407433), 12 бетонних основ, 4 шпильки L500 (407343), 4 килимки (407199), з'єднувач з дротом D50-60 (216021), універсальний хомут D120 (320133)</t>
  </si>
  <si>
    <t>БП 12 м збірний,  6-ножний штатив B2400  (407433), 27 бетонних основ, 6 шпильки L500 (407343), 6 килимків (407199), з'єднувач з дротом D50-60 (216021), універсальний хомут D120 (320133), тросові розтяжки</t>
  </si>
  <si>
    <t>БП 13 м збірний,  6-ножний штатив B2400  (407433), 27 бетонних основ, 6 шпильки L500 (407343), 6 килимків (407199), з'єднувач з дротом D50-60 (216021), універсальний хомут D120 (320133), тросові розтяжки</t>
  </si>
  <si>
    <t>БП 14 м збірний,  6-ножний штатив B2400  (407433), 27 бетонних основ, 6 шпильки L500 (407343), 6 килимків (407199), з'єднувач з дротом D50-60 (216021), універсальний хомут D120 (320133), тросові розтяжки</t>
  </si>
  <si>
    <t>408136</t>
  </si>
  <si>
    <t>408146</t>
  </si>
  <si>
    <t>Шестиножний штатив B2400 L1450 (Ni)</t>
  </si>
  <si>
    <t xml:space="preserve">407443 </t>
  </si>
  <si>
    <t xml:space="preserve">Для кріплення БП 12-13-14 м. Висота 1500 мм. Матеріал - нержавіюча сталь. </t>
  </si>
  <si>
    <t>Блискавкоприймачі з 6-ножним  штативами на бетонних основах  12-13-14 м</t>
  </si>
  <si>
    <t>Блискавкоприймачі з чотиринжними штативами на бетонних основах  9 - 10 - 11  м</t>
  </si>
  <si>
    <t>Комплектуючі до БП з триножними штативами на бетонних основах  4-5-6-7-8  м</t>
  </si>
  <si>
    <t>Відстань до стіни 700 мм. 4 опорні точки для кріплення. Для  БП  3-5 м - 2 шт, 6-8 м -3 шт. Для кріплення рекомендується 5 анкерів розпірних</t>
  </si>
  <si>
    <t>504301</t>
  </si>
  <si>
    <t>202233</t>
  </si>
  <si>
    <t xml:space="preserve">БП 4 м під ESE з триножним штативом B1500, 6 бетонних основ, 3 шпильки L300, 3 килимки, з'єднувач до труби D30-40 </t>
  </si>
  <si>
    <t xml:space="preserve">БП 5 м під ESE з триножним штативом B1500, 9 бетонних основ, 3 шпильки L500, 3 килимки, з'єднувач до труби D30-40 </t>
  </si>
  <si>
    <t xml:space="preserve">БП 6 м під ESE з триножним штативом B1500, 12 бетонних основ, 3 шпильки L500, 3 килимки, з'єднувач до труби D30-40 з </t>
  </si>
  <si>
    <t xml:space="preserve">БП 7 м під ESE з 4-ножним штативом B2400, 16 бетонних основ, 4 шпильки L500, 4 килимки, з'єднувач до труби D50-60 </t>
  </si>
  <si>
    <t xml:space="preserve">БП 8 м під ESE з 4-ножним штативом B2400, 20 бетонних основ, 4 шпильки L500, 4 килимки, з'єднувач до труби D50-60 </t>
  </si>
  <si>
    <t xml:space="preserve">Детальніше на сайті. Нерж сталь. </t>
  </si>
  <si>
    <t xml:space="preserve">Смуга обміднена сталева 30х4 мм 30 м (St/Cu)                            </t>
  </si>
  <si>
    <t>506344</t>
  </si>
  <si>
    <t>203144</t>
  </si>
  <si>
    <t>Колодязь уземлення ревізійний 200х200х165 мм (Pl)</t>
  </si>
  <si>
    <t xml:space="preserve">905029 </t>
  </si>
  <si>
    <t>Коробка уземлення фасадна 170х170х55 мм сіра (Pl)</t>
  </si>
  <si>
    <t xml:space="preserve">906049 </t>
  </si>
  <si>
    <t xml:space="preserve"> Коробка уземлення фасадна 170х170х100 мм сіра (Pl)</t>
  </si>
  <si>
    <t>906059</t>
  </si>
  <si>
    <t>Ціну уточнюйте</t>
  </si>
  <si>
    <t>37 485,00</t>
  </si>
  <si>
    <t>35 102,00</t>
  </si>
  <si>
    <t xml:space="preserve">Ціну уточнюйте         </t>
  </si>
  <si>
    <t>St - сталь, Zn - гаряче цинкування,  Ni - нержавіюча сталь, Сu - мідь, Al - Алюміній, Pa - поліамід</t>
  </si>
  <si>
    <t>Блискавкоприймач з шестиногою 13 м (Al/Ni)</t>
  </si>
  <si>
    <t>Блискавкоприймач з шестиногою 14 м (Al/Ni)</t>
  </si>
  <si>
    <t>З'єднувач арматури зі смугою B40 (StZn)</t>
  </si>
  <si>
    <t xml:space="preserve">223011 </t>
  </si>
  <si>
    <t>З'єднувач арматури з дротом і смугою B40 (StZn)</t>
  </si>
  <si>
    <t xml:space="preserve">223021 </t>
  </si>
  <si>
    <t>Блискавкоприймач на чотиринозі для ESE 7 м (Ni)</t>
  </si>
  <si>
    <t>Блискавкоприймач на чотиринозі для ESE 8 м (Ni)</t>
  </si>
  <si>
    <t>↗</t>
  </si>
  <si>
    <t>407256</t>
  </si>
  <si>
    <t>401356</t>
  </si>
  <si>
    <t>401256</t>
  </si>
  <si>
    <t>909259</t>
  </si>
  <si>
    <t>909409</t>
  </si>
  <si>
    <t>909089</t>
  </si>
  <si>
    <t>Термострічка з клеєм для смуги 25-30 мм чорна, 1 м</t>
  </si>
  <si>
    <t>Термострічка з клеєм для смуги 40 мм чорна, 1 м</t>
  </si>
  <si>
    <t>Термострічка з клеєм для дроту 8-10 мм чорна, 1 м</t>
  </si>
  <si>
    <t xml:space="preserve">314144 </t>
  </si>
  <si>
    <t>Тримач смуги Fix B30 (Cu)</t>
  </si>
  <si>
    <t>Втулка блискавкоприймача D16 в бетонній основі (Pl)</t>
  </si>
  <si>
    <t>Бетонна основа 17 кг (Bet)</t>
  </si>
  <si>
    <t>Трос сталевий для блискавкозахисту D9,1 мм 1х19 оц. (StgZn)</t>
  </si>
  <si>
    <t>Наявність</t>
  </si>
  <si>
    <t>+</t>
  </si>
  <si>
    <t xml:space="preserve">п/з           </t>
  </si>
  <si>
    <t xml:space="preserve">п/з    </t>
  </si>
  <si>
    <t>+/-</t>
  </si>
  <si>
    <t>Тримач блискавкоприймача L200 D30-50 (Ni)</t>
  </si>
  <si>
    <t>Ізоляційна штанга L500 з Fix (Al/Gfk)</t>
  </si>
  <si>
    <t>Ізоляційна штанга L1000 з Fix (Al/Gfk)</t>
  </si>
  <si>
    <t>Блискавкоприймач з чотириногою 9 м (Al/Ni)</t>
  </si>
  <si>
    <t>Чотириножний штатив B2400 L1450 (Ni)</t>
  </si>
  <si>
    <t>Блискавкоприймачі з бетонними основами 1,5 - 14 м</t>
  </si>
  <si>
    <t>Комплектуючі до блискавкоприймачів з бетонними основами 1,5 - 14 м</t>
  </si>
  <si>
    <t>Шпилька М16 з комплектом метизів L300 мм (Ni)</t>
  </si>
  <si>
    <t>Блискавкоприймачі до стіни 1,5-14 м</t>
  </si>
  <si>
    <t>Блискавкоприймач на кутовий гребінь даху 3,5 м (Ni/Al)</t>
  </si>
  <si>
    <t xml:space="preserve">414353 </t>
  </si>
  <si>
    <t>Блискавкоприймач на кутовий гребінь даху 4 м (Ni/Al)</t>
  </si>
  <si>
    <t xml:space="preserve">414423 </t>
  </si>
  <si>
    <t>Хомут для блискавкоприймача до труби (Ni)</t>
  </si>
  <si>
    <t>Блискавкоприймач на скатний дах 2 м (Al/Ni)</t>
  </si>
  <si>
    <t xml:space="preserve">413206 </t>
  </si>
  <si>
    <t>Блискавкоприймачі на прямий дах 1,5-4 м</t>
  </si>
  <si>
    <t>Блискавкоприймачі на скатний дах 1,5-2 м</t>
  </si>
  <si>
    <t>Комплектуючі до БП до труби та інших комунікацій</t>
  </si>
  <si>
    <t>Блискавкоприймачі до труби 1,5-6 м</t>
  </si>
  <si>
    <t>Комплектуючі до БП з кріпленням на прямий дах 1,5-4 м</t>
  </si>
  <si>
    <t>Блискавкоприймач для ESE 3 м (Ni)</t>
  </si>
  <si>
    <t>Блискавкоприймач для ESE 7 м (Ni)</t>
  </si>
  <si>
    <t>Блискавкоприймач на тринозі для ESE 4 м (Ni)</t>
  </si>
  <si>
    <t>Блискавкоприймач на тринозі для ESE 5 м (Ni)</t>
  </si>
  <si>
    <t>Блискавкоприймач для ESE 8 м (Ni)</t>
  </si>
  <si>
    <t>Коробка уземлення фасадна 170х170х100 мм сіра (Pl)</t>
  </si>
  <si>
    <t xml:space="preserve"> Окремостоячі Блискавкоприймачі 6-32 м (ОБП)</t>
  </si>
  <si>
    <t>Група E - Уземлення різьбове  поміднене</t>
  </si>
  <si>
    <t xml:space="preserve">Блискавкоприймачі для ESE з бетонними основами </t>
  </si>
  <si>
    <t>Інструменти для роботи</t>
  </si>
  <si>
    <t>926025</t>
  </si>
  <si>
    <t>Блискавкоприймач збірний 12 м (Al)</t>
  </si>
  <si>
    <t>Блискавкоприймач збірний 13 м (Al)</t>
  </si>
  <si>
    <t>Блискавкоприймач збірний 14 м (Al)</t>
  </si>
  <si>
    <t>405126</t>
  </si>
  <si>
    <t>405136</t>
  </si>
  <si>
    <t>405146</t>
  </si>
  <si>
    <t>Паста струмопровідна 50 мл</t>
  </si>
  <si>
    <t>Тримачі блискавкоприймачів до стіни  1,5-11 м</t>
  </si>
  <si>
    <t xml:space="preserve">407313 </t>
  </si>
  <si>
    <t xml:space="preserve">431015 </t>
  </si>
  <si>
    <t>Комплектуючі до БП на кутовий гребінь даху 1,5-4,0 м</t>
  </si>
  <si>
    <t>Комплект кріплення тросовий з 4 натягами (StgZn)</t>
  </si>
  <si>
    <t>411356</t>
  </si>
  <si>
    <t>Блискавкоприймач на прямий дах 3,5 м (Ni/Al)</t>
  </si>
  <si>
    <t>411256</t>
  </si>
  <si>
    <t>Блискавкоприймач на прямий дах 2,5 м (Ni/Al)</t>
  </si>
  <si>
    <t>909250</t>
  </si>
  <si>
    <t>909400</t>
  </si>
  <si>
    <t>909080</t>
  </si>
  <si>
    <t>Бандаж антикорозійний 10 м</t>
  </si>
  <si>
    <t>Універсальний хомут D120 (Cu)</t>
  </si>
  <si>
    <t>Тримач ізоляційної штанги з бетонною основою (Gfk/Al)</t>
  </si>
  <si>
    <t xml:space="preserve">332019 </t>
  </si>
  <si>
    <t>314144</t>
  </si>
  <si>
    <t>Блискавкоприймач на кутовий гребінь даху 4,0 м (Ni/Al)</t>
  </si>
  <si>
    <t>Блискавкоприймачі з кріпленням на прямий дах 2,5-4 м</t>
  </si>
  <si>
    <t xml:space="preserve">Для БП 3,5-4 м необхідно встановити встановити тросові розтяжки!   </t>
  </si>
  <si>
    <t>БП 2,5 м з різьбою М16 (Al) (401257), Нержавіюча основа L400 Max на прямий дах (Ni), з'єднувач до труби D30-40 (StZn) (216111)</t>
  </si>
  <si>
    <t>БП 4 м з різьбою М16 (Al) (401357), Нержавіюча основа L400 Max на прямий дах (Ni), з'єднувач до труби D30-40 (StZn) (216111)</t>
  </si>
  <si>
    <t>413206</t>
  </si>
  <si>
    <t>БП 2 м з різьбою М16 (401207), нержавіюча основа L190 на скатний дах (413133), з'єднувач Duos D16 (211011).</t>
  </si>
  <si>
    <t>Кріплення - Тримач БП L400 D30-50 (Ni) - 3 шт (416013), з'єднувач з дротом D50-60 (216021)</t>
  </si>
  <si>
    <t>431015</t>
  </si>
  <si>
    <t>10 робочих днів</t>
  </si>
  <si>
    <t>St - сталь, Zn - гаряче цинкування,  Ni - нержавіюча сталь, Сu - мідь, Al - Алюміній,   п/з - під замовлення.</t>
  </si>
  <si>
    <t>Група E - Уземлення безмуфтове D20 мм</t>
  </si>
  <si>
    <t>Група E - Уземлення різьбове поцинковане D16  мм</t>
  </si>
  <si>
    <t>Група E - Уземлення безмуфтове D16 мм</t>
  </si>
  <si>
    <t>Болт ударний для уземлювача D17 мм,12.9 (St)</t>
  </si>
  <si>
    <t xml:space="preserve">117041 </t>
  </si>
  <si>
    <t>116111</t>
  </si>
  <si>
    <t>Стержень заклепувальний D16 1,5 м (StZn)</t>
  </si>
  <si>
    <t>319013</t>
  </si>
  <si>
    <t>Тримач Clip з підставкою Fix (Ni/Pl)</t>
  </si>
  <si>
    <t xml:space="preserve">304533 </t>
  </si>
  <si>
    <t>Тримач на півкруглий гребінь даху Max з Niro (Ni)</t>
  </si>
  <si>
    <t>Тримач дроту Fix D8-10 (Ni)</t>
  </si>
  <si>
    <t>310133</t>
  </si>
  <si>
    <t>312133</t>
  </si>
  <si>
    <t>Тримач блискавкоприймача Fix D16 (Ni)</t>
  </si>
  <si>
    <t>314133</t>
  </si>
  <si>
    <t>Тримач смуги Fix 30 (Ni)</t>
  </si>
  <si>
    <t>315133</t>
  </si>
  <si>
    <t>Тримач смуги Fix 40 (Ni)</t>
  </si>
  <si>
    <t>205013</t>
  </si>
  <si>
    <t>З'єднувач Cant D20 (Ni)</t>
  </si>
  <si>
    <t>З'єднувач Cant D16 (Ni)</t>
  </si>
  <si>
    <t xml:space="preserve">З'єднувач Cant для смуги 3 пл. (Ni)        </t>
  </si>
  <si>
    <t>205113</t>
  </si>
  <si>
    <t>409356</t>
  </si>
  <si>
    <t>Блискавкоприймач з кріпленням до труби 3,5 м (Ni/Al)</t>
  </si>
  <si>
    <t xml:space="preserve">п/з </t>
  </si>
  <si>
    <t xml:space="preserve">З'єднувач Cant для смуги 3 пл. (Ni)          </t>
  </si>
  <si>
    <t>205033</t>
  </si>
  <si>
    <t>БП 3 м (Al) (401356), 3 хомути для блискавкоприймача до труби (Ni) до 300 мм,  з'єднувач Duos D16 (211011).</t>
  </si>
  <si>
    <t>Шпилька М16 з комплектом метизів L120 мм (Ni)</t>
  </si>
  <si>
    <t>Болт ударний для уземлювача D16 мм (St)</t>
  </si>
  <si>
    <t>Клема до жолобу (Ni)</t>
  </si>
  <si>
    <t xml:space="preserve">228013 </t>
  </si>
  <si>
    <t>228014</t>
  </si>
  <si>
    <t>Клема до жолобу (Cu)</t>
  </si>
  <si>
    <t>228013</t>
  </si>
  <si>
    <t>30 робочих днів</t>
  </si>
  <si>
    <t>В наявності</t>
  </si>
  <si>
    <t>Silver</t>
  </si>
  <si>
    <t>↑</t>
  </si>
  <si>
    <t>Дата оновлення      15.06.26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</si>
</sst>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1]"/>
    <numFmt numFmtId="165" formatCode="[$$-409]#,##0.00"/>
    <numFmt numFmtId="166" formatCode="[$€-2]\ #,##0.00"/>
    <numFmt numFmtId="167" formatCode="0.0000"/>
    <numFmt numFmtId="168" formatCode="#,##0.00\ &quot;₴&quot;"/>
  </numFmts>
  <fonts count="129"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font>
    <font>
      <sz val="8"/>
      <name val="calibri"/>
      <family val="2"/>
      <charset val="204"/>
    </font>
    <font>
      <sz val="8"/>
      <name val="calibri"/>
      <family val="2"/>
      <charset val="204"/>
    </font>
    <font>
      <sz val="14"/>
      <name val="Calibri"/>
      <family val="2"/>
      <charset val="204"/>
    </font>
    <font>
      <sz val="11"/>
      <color theme="1"/>
      <name val="calibri"/>
      <family val="2"/>
      <charset val="204"/>
      <scheme val="minor"/>
    </font>
    <font>
      <b/>
      <sz val="11"/>
      <color theme="1"/>
      <name val="calibri"/>
      <family val="2"/>
      <charset val="204"/>
      <scheme val="minor"/>
    </font>
    <font>
      <b/>
      <sz val="10"/>
      <color rgb="FFFFFFFF"/>
      <name val="Arial"/>
      <family val="2"/>
      <charset val="204"/>
    </font>
    <font>
      <b/>
      <sz val="11"/>
      <color theme="1"/>
      <name val="Calibri"/>
      <family val="2"/>
      <charset val="204"/>
    </font>
    <font>
      <sz val="10"/>
      <color theme="1"/>
      <name val="calibri"/>
      <family val="2"/>
      <charset val="204"/>
      <scheme val="minor"/>
    </font>
    <font>
      <sz val="9"/>
      <color theme="0"/>
      <name val="Arial"/>
      <family val="2"/>
      <charset val="204"/>
    </font>
    <font>
      <sz val="9"/>
      <color rgb="FFFFFFFF"/>
      <name val="Arial"/>
      <family val="2"/>
      <charset val="204"/>
    </font>
    <font>
      <b/>
      <sz val="9"/>
      <color theme="0"/>
      <name val="Arial"/>
      <family val="2"/>
      <charset val="204"/>
    </font>
    <font>
      <sz val="10"/>
      <color rgb="FF262626"/>
      <name val="Arial"/>
      <family val="2"/>
      <charset val="204"/>
    </font>
    <font>
      <sz val="9"/>
      <color rgb="FF262626"/>
      <name val="Arial"/>
      <family val="2"/>
      <charset val="204"/>
    </font>
    <font>
      <b/>
      <sz val="9"/>
      <color rgb="FF262626"/>
      <name val="Arial"/>
      <family val="2"/>
      <charset val="204"/>
    </font>
    <font>
      <sz val="9"/>
      <color rgb="FF000000"/>
      <name val="Arial"/>
      <family val="2"/>
      <charset val="204"/>
    </font>
    <font>
      <b/>
      <sz val="9"/>
      <color theme="1"/>
      <name val="Arial"/>
      <family val="2"/>
      <charset val="204"/>
    </font>
    <font>
      <sz val="10"/>
      <color rgb="FF000000"/>
      <name val="Arial"/>
      <family val="2"/>
      <charset val="204"/>
    </font>
    <font>
      <b/>
      <sz val="9"/>
      <color rgb="FF000000"/>
      <name val="Arial"/>
      <family val="2"/>
      <charset val="204"/>
    </font>
    <font>
      <sz val="9"/>
      <color theme="1"/>
      <name val="Arial"/>
      <family val="2"/>
      <charset val="204"/>
    </font>
    <font>
      <sz val="10"/>
      <color theme="1"/>
      <name val="Calibri"/>
      <family val="2"/>
      <charset val="204"/>
    </font>
    <font>
      <sz val="9"/>
      <color theme="1"/>
      <name val="Calibri"/>
      <family val="2"/>
      <charset val="204"/>
    </font>
    <font>
      <b/>
      <sz val="9"/>
      <color theme="1"/>
      <name val="Calibri"/>
      <family val="2"/>
      <charset val="204"/>
    </font>
    <font>
      <sz val="9"/>
      <color theme="1"/>
      <name val="calibri"/>
      <family val="2"/>
      <charset val="204"/>
      <scheme val="minor"/>
    </font>
    <font>
      <b/>
      <sz val="9"/>
      <color theme="1"/>
      <name val="calibri"/>
      <family val="2"/>
      <charset val="204"/>
      <scheme val="minor"/>
    </font>
    <font>
      <sz val="11"/>
      <color theme="1"/>
      <name val="Calibri"/>
      <family val="2"/>
      <charset val="204"/>
    </font>
    <font>
      <b/>
      <sz val="10"/>
      <color rgb="FF000000"/>
      <name val="Arial"/>
      <family val="2"/>
      <charset val="204"/>
    </font>
    <font>
      <b/>
      <sz val="9"/>
      <color rgb="FFFFFFFF"/>
      <name val="Arial"/>
      <family val="2"/>
      <charset val="204"/>
    </font>
    <font>
      <sz val="10"/>
      <color theme="5" tint="-0.249977111117893"/>
      <name val="Arial"/>
      <family val="2"/>
      <charset val="204"/>
    </font>
    <font>
      <sz val="11"/>
      <color theme="5" tint="-0.249977111117893"/>
      <name val="Calibri"/>
      <family val="2"/>
      <charset val="204"/>
    </font>
    <font>
      <sz val="11"/>
      <color theme="5" tint="-0.249977111117893"/>
      <name val="calibri"/>
      <family val="2"/>
      <charset val="204"/>
      <scheme val="minor"/>
    </font>
    <font>
      <b/>
      <sz val="14"/>
      <color theme="1"/>
      <name val="Arial"/>
      <family val="2"/>
      <charset val="204"/>
    </font>
    <font>
      <b/>
      <sz val="12"/>
      <color theme="1"/>
      <name val="Arial"/>
      <family val="2"/>
      <charset val="204"/>
    </font>
    <font>
      <sz val="10"/>
      <color theme="1"/>
      <name val="Arial"/>
      <family val="2"/>
      <charset val="204"/>
    </font>
    <font>
      <sz val="14"/>
      <color theme="1"/>
      <name val="Calibri"/>
      <family val="2"/>
      <charset val="204"/>
    </font>
    <font>
      <sz val="10"/>
      <color rgb="FFFF0000"/>
      <name val="Arial"/>
      <family val="2"/>
      <charset val="204"/>
    </font>
    <font>
      <sz val="11"/>
      <color rgb="FFFF0000"/>
      <name val="Calibri"/>
      <family val="2"/>
      <charset val="204"/>
    </font>
    <font>
      <b/>
      <sz val="10"/>
      <color theme="1"/>
      <name val="Arial"/>
      <family val="2"/>
      <charset val="204"/>
    </font>
    <font>
      <sz val="10"/>
      <color rgb="FFFFFFFF"/>
      <name val="Arial"/>
      <family val="2"/>
      <charset val="204"/>
    </font>
    <font>
      <sz val="8"/>
      <color rgb="FF262626"/>
      <name val="Arial"/>
      <family val="2"/>
      <charset val="204"/>
    </font>
    <font>
      <sz val="8"/>
      <color theme="1"/>
      <name val="Arial"/>
      <family val="2"/>
      <charset val="204"/>
    </font>
    <font>
      <b/>
      <sz val="11"/>
      <color theme="1"/>
      <name val="Arial"/>
      <family val="2"/>
      <charset val="204"/>
    </font>
    <font>
      <sz val="10"/>
      <color theme="0"/>
      <name val="Arial"/>
      <family val="2"/>
      <charset val="204"/>
    </font>
    <font>
      <b/>
      <sz val="11"/>
      <color rgb="FF262626"/>
      <name val="Arial"/>
      <family val="2"/>
      <charset val="204"/>
    </font>
    <font>
      <b/>
      <sz val="11"/>
      <color rgb="FF000000"/>
      <name val="Arial"/>
      <family val="2"/>
      <charset val="204"/>
    </font>
    <font>
      <sz val="9"/>
      <color rgb="FF595959"/>
      <name val="Arial"/>
      <family val="2"/>
      <charset val="204"/>
    </font>
    <font>
      <sz val="11"/>
      <color rgb="FF262626"/>
      <name val="Arial"/>
      <family val="2"/>
      <charset val="204"/>
    </font>
    <font>
      <sz val="12"/>
      <color theme="1"/>
      <name val="Arial"/>
      <family val="2"/>
      <charset val="204"/>
    </font>
    <font>
      <b/>
      <sz val="14"/>
      <color rgb="FFFFFFFF"/>
      <name val="Arial"/>
      <family val="2"/>
      <charset val="204"/>
    </font>
    <font>
      <b/>
      <sz val="9"/>
      <color theme="9" tint="-0.249977111117893"/>
      <name val="Arial"/>
      <family val="2"/>
      <charset val="204"/>
    </font>
    <font>
      <u/>
      <sz val="11"/>
      <color theme="10"/>
      <name val="calibri"/>
      <family val="2"/>
      <charset val="204"/>
      <scheme val="minor"/>
    </font>
    <font>
      <sz val="10"/>
      <color theme="9" tint="-0.249977111117893"/>
      <name val="Arial"/>
      <family val="2"/>
      <charset val="204"/>
    </font>
    <font>
      <sz val="10"/>
      <color theme="9" tint="-0.249977111117893"/>
      <name val="calibri"/>
      <family val="2"/>
      <charset val="204"/>
      <scheme val="minor"/>
    </font>
    <font>
      <sz val="10"/>
      <color theme="9" tint="-0.249977111117893"/>
      <name val="Calibri"/>
      <family val="2"/>
      <charset val="204"/>
    </font>
    <font>
      <sz val="8"/>
      <color theme="1" tint="4.9989318521683403E-2"/>
      <name val="Arial"/>
      <family val="2"/>
      <charset val="204"/>
    </font>
    <font>
      <sz val="8"/>
      <color theme="9" tint="-0.249977111117893"/>
      <name val="Arial"/>
      <family val="2"/>
      <charset val="204"/>
    </font>
    <font>
      <b/>
      <sz val="10"/>
      <color rgb="FF262626"/>
      <name val="Arial"/>
      <family val="2"/>
      <charset val="204"/>
    </font>
    <font>
      <b/>
      <sz val="10"/>
      <color theme="3" tint="0.14999847407452621"/>
      <name val="Arial"/>
      <family val="2"/>
      <charset val="204"/>
    </font>
    <font>
      <b/>
      <sz val="10"/>
      <color theme="1" tint="0.14999847407452621"/>
      <name val="Arial"/>
      <family val="2"/>
      <charset val="204"/>
    </font>
    <font>
      <b/>
      <sz val="10"/>
      <color theme="9" tint="-0.249977111117893"/>
      <name val="Arial"/>
      <family val="2"/>
      <charset val="204"/>
    </font>
    <font>
      <b/>
      <sz val="10"/>
      <color theme="1" tint="4.9989318521683403E-2"/>
      <name val="Arial"/>
      <family val="2"/>
      <charset val="204"/>
    </font>
    <font>
      <b/>
      <sz val="10"/>
      <color theme="3" tint="4.9989318521683403E-2"/>
      <name val="Arial"/>
      <family val="2"/>
      <charset val="204"/>
    </font>
    <font>
      <sz val="9"/>
      <color theme="2"/>
      <name val="Arial"/>
      <family val="2"/>
      <charset val="204"/>
    </font>
    <font>
      <u/>
      <sz val="10"/>
      <color theme="9" tint="-0.249977111117893"/>
      <name val="calibri"/>
      <family val="2"/>
      <charset val="204"/>
      <scheme val="minor"/>
    </font>
    <font>
      <u/>
      <sz val="10"/>
      <color theme="1"/>
      <name val="calibri"/>
      <family val="2"/>
      <charset val="204"/>
      <scheme val="minor"/>
    </font>
    <font>
      <sz val="11"/>
      <color theme="1"/>
      <name val="Arial"/>
      <family val="2"/>
      <charset val="204"/>
    </font>
    <font>
      <sz val="10"/>
      <color theme="1" tint="0.34998626667073579"/>
      <name val="Arial"/>
      <family val="2"/>
      <charset val="204"/>
    </font>
    <font>
      <sz val="10"/>
      <name val="Arial"/>
      <family val="2"/>
      <charset val="204"/>
    </font>
    <font>
      <sz val="11"/>
      <color theme="1"/>
      <name val="calibri"/>
      <family val="2"/>
      <charset val="204"/>
      <scheme val="minor"/>
    </font>
    <font>
      <sz val="10"/>
      <color theme="3" tint="0.14999847407452621"/>
      <name val="Arial"/>
      <family val="2"/>
      <charset val="204"/>
    </font>
    <font>
      <b/>
      <sz val="10"/>
      <color theme="0"/>
      <name val="Arial"/>
      <family val="2"/>
      <charset val="204"/>
    </font>
    <font>
      <sz val="10"/>
      <color theme="1" tint="0.14999847407452621"/>
      <name val="Arial"/>
      <family val="2"/>
      <charset val="204"/>
    </font>
    <font>
      <b/>
      <sz val="8"/>
      <color theme="1"/>
      <name val="Arial"/>
      <family val="2"/>
      <charset val="204"/>
    </font>
    <font>
      <sz val="10"/>
      <color theme="0" tint="-0.499984740745262"/>
      <name val="Arial"/>
      <family val="2"/>
      <charset val="204"/>
    </font>
    <font>
      <b/>
      <sz val="10"/>
      <color rgb="FFFF0000"/>
      <name val="Arial"/>
      <family val="2"/>
      <charset val="204"/>
    </font>
    <font>
      <b/>
      <sz val="10"/>
      <color rgb="FF00B050"/>
      <name val="Arial"/>
      <family val="2"/>
      <charset val="204"/>
    </font>
    <font>
      <sz val="10"/>
      <color theme="1" tint="0.249977111117893"/>
      <name val="Arial"/>
      <family val="2"/>
      <charset val="204"/>
    </font>
    <font>
      <sz val="10"/>
      <color theme="1" tint="4.9989318521683403E-2"/>
      <name val="Arial"/>
      <family val="2"/>
      <charset val="204"/>
    </font>
    <font>
      <b/>
      <sz val="8"/>
      <color rgb="FF000000"/>
      <name val="Arial"/>
      <family val="2"/>
      <charset val="204"/>
    </font>
    <font>
      <sz val="10"/>
      <color theme="1" tint="0.499984740745262"/>
      <name val="Arial"/>
      <family val="2"/>
      <charset val="204"/>
    </font>
    <font>
      <sz val="8"/>
      <color theme="1" tint="0.499984740745262"/>
      <name val="Arial"/>
      <family val="2"/>
      <charset val="204"/>
    </font>
    <font>
      <b/>
      <sz val="9"/>
      <color rgb="FF00B050"/>
      <name val="Arial"/>
      <family val="2"/>
      <charset val="204"/>
    </font>
    <font>
      <b/>
      <sz val="8"/>
      <color rgb="FF00B050"/>
      <name val="Arial"/>
      <family val="2"/>
      <charset val="204"/>
    </font>
    <font>
      <sz val="11"/>
      <color theme="1" tint="0.499984740745262"/>
      <name val="calibri"/>
      <family val="2"/>
      <charset val="204"/>
      <scheme val="minor"/>
    </font>
    <font>
      <b/>
      <sz val="10"/>
      <name val="Arial"/>
      <family val="2"/>
      <charset val="204"/>
    </font>
    <font>
      <sz val="10"/>
      <color theme="3" tint="0.499984740745262"/>
      <name val="Arial"/>
      <family val="2"/>
      <charset val="204"/>
    </font>
    <font>
      <u/>
      <sz val="10"/>
      <color theme="1" tint="0.499984740745262"/>
      <name val="Arial"/>
      <family val="2"/>
      <charset val="204"/>
    </font>
    <font>
      <b/>
      <sz val="11"/>
      <color theme="0"/>
      <name val="Arial"/>
      <family val="2"/>
      <charset val="204"/>
    </font>
    <font>
      <sz val="9"/>
      <color theme="9" tint="-0.249977111117893"/>
      <name val="Arial"/>
      <family val="2"/>
      <charset val="204"/>
    </font>
    <font>
      <sz val="11"/>
      <color theme="0" tint="-0.499984740745262"/>
      <name val="calibri"/>
      <family val="2"/>
      <charset val="204"/>
      <scheme val="minor"/>
    </font>
    <font>
      <sz val="12"/>
      <color theme="1"/>
      <name val="calibri"/>
      <family val="2"/>
      <charset val="204"/>
      <scheme val="minor"/>
    </font>
    <font>
      <sz val="12"/>
      <color theme="0"/>
      <name val="Arial"/>
      <family val="2"/>
      <charset val="204"/>
    </font>
    <font>
      <u/>
      <sz val="12"/>
      <color theme="10"/>
      <name val="calibri"/>
      <family val="2"/>
      <charset val="204"/>
      <scheme val="minor"/>
    </font>
    <font>
      <sz val="12"/>
      <name val="calibri"/>
      <family val="2"/>
      <charset val="204"/>
      <scheme val="minor"/>
    </font>
    <font>
      <sz val="11"/>
      <name val="calibri"/>
      <family val="2"/>
      <charset val="204"/>
      <scheme val="minor"/>
    </font>
    <font>
      <sz val="9"/>
      <color theme="1" tint="0.499984740745262"/>
      <name val="Arial"/>
      <family val="2"/>
      <charset val="204"/>
    </font>
    <font>
      <sz val="10"/>
      <color theme="0" tint="-0.499984740745262"/>
      <name val="calibri"/>
      <family val="2"/>
      <charset val="204"/>
      <scheme val="minor"/>
    </font>
    <font>
      <sz val="10"/>
      <color theme="9"/>
      <name val="Arial"/>
      <family val="2"/>
      <charset val="204"/>
    </font>
    <font>
      <sz val="10"/>
      <color theme="9"/>
      <name val="calibri"/>
      <family val="2"/>
      <charset val="204"/>
      <scheme val="minor"/>
    </font>
    <font>
      <sz val="24"/>
      <color theme="9" tint="-0.249977111117893"/>
      <name val="Arial"/>
      <family val="2"/>
      <charset val="204"/>
    </font>
    <font>
      <u/>
      <sz val="10"/>
      <color theme="0" tint="-0.499984740745262"/>
      <name val="Arial"/>
      <family val="2"/>
      <charset val="204"/>
    </font>
    <font>
      <u/>
      <sz val="9"/>
      <color theme="9" tint="-0.249977111117893"/>
      <name val="calibri"/>
      <family val="2"/>
      <charset val="204"/>
      <scheme val="minor"/>
    </font>
    <font>
      <b/>
      <sz val="14"/>
      <color rgb="FF00B050"/>
      <name val="calibri"/>
      <family val="2"/>
      <charset val="204"/>
      <scheme val="minor"/>
    </font>
    <font>
      <sz val="10"/>
      <color theme="1"/>
      <name val="Aptos Narrow"/>
      <family val="2"/>
    </font>
    <font>
      <b/>
      <sz val="16"/>
      <color rgb="FFFF0000"/>
      <name val="Aptos Narrow"/>
      <family val="2"/>
    </font>
    <font>
      <sz val="9"/>
      <color theme="0" tint="-0.499984740745262"/>
      <name val="Arial"/>
      <family val="2"/>
      <charset val="204"/>
    </font>
    <font>
      <sz val="18"/>
      <color rgb="FF000000"/>
      <name val="Arial"/>
      <family val="2"/>
      <charset val="204"/>
    </font>
    <font>
      <b/>
      <sz val="8"/>
      <color theme="0" tint="-0.499984740745262"/>
      <name val="Arial"/>
      <family val="2"/>
      <charset val="204"/>
    </font>
    <font>
      <sz val="8"/>
      <color theme="0" tint="-0.499984740745262"/>
      <name val="Arial"/>
      <family val="2"/>
      <charset val="204"/>
    </font>
    <font>
      <sz val="8"/>
      <name val="calibri"/>
      <family val="2"/>
      <charset val="204"/>
      <scheme val="minor"/>
    </font>
    <font>
      <sz val="10"/>
      <color theme="1" tint="0.499984740745262"/>
      <name val="calibri"/>
      <family val="2"/>
      <charset val="204"/>
      <scheme val="minor"/>
    </font>
    <font>
      <sz val="12"/>
      <color theme="1" tint="0.499984740745262"/>
      <name val="Arial"/>
      <family val="2"/>
      <charset val="204"/>
    </font>
    <font>
      <b/>
      <sz val="10"/>
      <color theme="0" tint="-4.9989318521683403E-2"/>
      <name val="Arial"/>
      <family val="2"/>
      <charset val="204"/>
    </font>
    <font>
      <b/>
      <sz val="8"/>
      <color theme="9" tint="-0.249977111117893"/>
      <name val="Arial"/>
      <family val="2"/>
      <charset val="204"/>
    </font>
    <font>
      <b/>
      <sz val="8"/>
      <color rgb="FF262626"/>
      <name val="Arial"/>
      <family val="2"/>
      <charset val="204"/>
    </font>
    <font>
      <u/>
      <sz val="11"/>
      <color theme="9" tint="-0.249977111117893"/>
      <name val="calibri"/>
      <family val="2"/>
      <charset val="204"/>
      <scheme val="minor"/>
    </font>
    <font>
      <sz val="9"/>
      <color theme="9" tint="-0.249977111117893"/>
      <name val="Calibri"/>
      <family val="2"/>
      <charset val="204"/>
    </font>
    <font>
      <u/>
      <sz val="9"/>
      <color theme="9" tint="-0.249977111117893"/>
      <name val="Calibri"/>
      <family val="2"/>
      <charset val="204"/>
    </font>
    <font>
      <sz val="11"/>
      <color theme="1" tint="0.499984740745262"/>
      <name val="Arial"/>
      <family val="2"/>
      <charset val="204"/>
    </font>
    <font>
      <sz val="9"/>
      <color theme="1" tint="0.14999847407452621"/>
      <name val="Arial"/>
      <family val="2"/>
      <charset val="204"/>
    </font>
    <font>
      <sz val="10"/>
      <color theme="3" tint="4.9989318521683403E-2"/>
      <name val="Arial"/>
      <family val="2"/>
      <charset val="204"/>
    </font>
    <font>
      <sz val="11"/>
      <color theme="9" tint="-0.249977111117893"/>
      <name val="calibri"/>
      <family val="2"/>
      <charset val="204"/>
      <scheme val="minor"/>
    </font>
    <font>
      <b/>
      <sz val="14"/>
      <color theme="9" tint="-0.249977111117893"/>
      <name val="calibri"/>
      <family val="2"/>
      <charset val="204"/>
      <scheme val="major"/>
    </font>
  </fonts>
  <fills count="61">
    <fill>
      <patternFill patternType="none"/>
    </fill>
    <fill>
      <patternFill patternType="gray125"/>
    </fill>
    <fill>
      <patternFill patternType="solid">
        <fgColor rgb="FF666666"/>
        <bgColor rgb="FF666666"/>
      </patternFill>
    </fill>
    <fill>
      <patternFill patternType="solid">
        <fgColor rgb="FF3F3F3F"/>
        <bgColor rgb="FF3F3F3F"/>
      </patternFill>
    </fill>
    <fill>
      <patternFill patternType="solid">
        <fgColor rgb="FFF3F3F3"/>
        <bgColor rgb="FFF3F3F3"/>
      </patternFill>
    </fill>
    <fill>
      <patternFill patternType="solid">
        <fgColor rgb="FFD9D9D9"/>
        <bgColor rgb="FFD9D9D9"/>
      </patternFill>
    </fill>
    <fill>
      <patternFill patternType="solid">
        <fgColor rgb="FFEFEFEF"/>
        <bgColor rgb="FFEFEFEF"/>
      </patternFill>
    </fill>
    <fill>
      <patternFill patternType="solid">
        <fgColor theme="0"/>
        <bgColor theme="0"/>
      </patternFill>
    </fill>
    <fill>
      <patternFill patternType="solid">
        <fgColor rgb="FFFFFFFF"/>
        <bgColor rgb="FFFFFFFF"/>
      </patternFill>
    </fill>
    <fill>
      <patternFill patternType="solid">
        <fgColor theme="9"/>
        <bgColor rgb="FF3F3F3F"/>
      </patternFill>
    </fill>
    <fill>
      <patternFill patternType="solid">
        <fgColor theme="0"/>
        <bgColor indexed="64"/>
      </patternFill>
    </fill>
    <fill>
      <patternFill patternType="solid">
        <fgColor theme="0" tint="-0.14999847407452621"/>
        <bgColor rgb="FFF3F3F3"/>
      </patternFill>
    </fill>
    <fill>
      <patternFill patternType="solid">
        <fgColor theme="0" tint="-4.9989318521683403E-2"/>
        <bgColor rgb="FFF3F3F3"/>
      </patternFill>
    </fill>
    <fill>
      <patternFill patternType="solid">
        <fgColor theme="9" tint="0.59999389629810485"/>
        <bgColor rgb="FFD8D8D8"/>
      </patternFill>
    </fill>
    <fill>
      <patternFill patternType="solid">
        <fgColor theme="0" tint="-4.9989318521683403E-2"/>
        <bgColor rgb="FFF2F2F2"/>
      </patternFill>
    </fill>
    <fill>
      <patternFill patternType="solid">
        <fgColor theme="0"/>
        <bgColor rgb="FFD8D8D8"/>
      </patternFill>
    </fill>
    <fill>
      <patternFill patternType="solid">
        <fgColor theme="0"/>
        <bgColor rgb="FFF2F2F2"/>
      </patternFill>
    </fill>
    <fill>
      <patternFill patternType="solid">
        <fgColor theme="9" tint="-0.249977111117893"/>
        <bgColor rgb="FF666666"/>
      </patternFill>
    </fill>
    <fill>
      <patternFill patternType="solid">
        <fgColor theme="0"/>
        <bgColor rgb="FF666666"/>
      </patternFill>
    </fill>
    <fill>
      <patternFill patternType="solid">
        <fgColor theme="0"/>
        <bgColor rgb="FFD9D9D9"/>
      </patternFill>
    </fill>
    <fill>
      <patternFill patternType="solid">
        <fgColor theme="0"/>
        <bgColor rgb="FF7F7F7F"/>
      </patternFill>
    </fill>
    <fill>
      <patternFill patternType="solid">
        <fgColor theme="0"/>
        <bgColor rgb="FF3F3F3F"/>
      </patternFill>
    </fill>
    <fill>
      <patternFill patternType="solid">
        <fgColor theme="0" tint="-4.9989318521683403E-2"/>
        <bgColor rgb="FFD9D9D9"/>
      </patternFill>
    </fill>
    <fill>
      <patternFill patternType="solid">
        <fgColor theme="0"/>
        <bgColor rgb="FFF3F3F3"/>
      </patternFill>
    </fill>
    <fill>
      <patternFill patternType="solid">
        <fgColor rgb="FFF2F2F2"/>
        <bgColor rgb="FFF2F2F2"/>
      </patternFill>
    </fill>
    <fill>
      <patternFill patternType="solid">
        <fgColor theme="0" tint="-4.9989318521683403E-2"/>
        <bgColor rgb="FF666666"/>
      </patternFill>
    </fill>
    <fill>
      <patternFill patternType="solid">
        <fgColor theme="0" tint="-4.9989318521683403E-2"/>
        <bgColor rgb="FFD8D8D8"/>
      </patternFill>
    </fill>
    <fill>
      <patternFill patternType="solid">
        <fgColor theme="0" tint="-4.9989318521683403E-2"/>
        <bgColor indexed="64"/>
      </patternFill>
    </fill>
    <fill>
      <patternFill patternType="solid">
        <fgColor theme="0" tint="-0.14999847407452621"/>
        <bgColor rgb="FFD8D8D8"/>
      </patternFill>
    </fill>
    <fill>
      <patternFill patternType="solid">
        <fgColor theme="0" tint="-0.14999847407452621"/>
        <bgColor rgb="FFF2F2F2"/>
      </patternFill>
    </fill>
    <fill>
      <patternFill patternType="solid">
        <fgColor theme="0" tint="-4.9989318521683403E-2"/>
        <bgColor rgb="FFEFEFEF"/>
      </patternFill>
    </fill>
    <fill>
      <patternFill patternType="solid">
        <fgColor theme="9" tint="0.59999389629810485"/>
        <bgColor rgb="FFF2F2F2"/>
      </patternFill>
    </fill>
    <fill>
      <patternFill patternType="solid">
        <fgColor theme="2" tint="-4.9989318521683403E-2"/>
        <bgColor rgb="FFF3F3F3"/>
      </patternFill>
    </fill>
    <fill>
      <patternFill patternType="solid">
        <fgColor theme="2" tint="-4.9989318521683403E-2"/>
        <bgColor rgb="FFF2F2F2"/>
      </patternFill>
    </fill>
    <fill>
      <patternFill patternType="solid">
        <fgColor theme="9" tint="0.39997558519241921"/>
        <bgColor rgb="FFF2F2F2"/>
      </patternFill>
    </fill>
    <fill>
      <patternFill patternType="solid">
        <fgColor theme="9"/>
        <bgColor indexed="64"/>
      </patternFill>
    </fill>
    <fill>
      <patternFill patternType="solid">
        <fgColor theme="9" tint="0.39997558519241921"/>
        <bgColor rgb="FFF3F3F3"/>
      </patternFill>
    </fill>
    <fill>
      <patternFill patternType="solid">
        <fgColor theme="9" tint="0.39997558519241921"/>
        <bgColor rgb="FFD8D8D8"/>
      </patternFill>
    </fill>
    <fill>
      <patternFill patternType="solid">
        <fgColor theme="9" tint="0.59999389629810485"/>
        <bgColor rgb="FFF3F3F3"/>
      </patternFill>
    </fill>
    <fill>
      <patternFill patternType="solid">
        <fgColor rgb="FF7F7F7F"/>
        <bgColor rgb="FF7F7F7F"/>
      </patternFill>
    </fill>
    <fill>
      <patternFill patternType="solid">
        <fgColor theme="9" tint="0.59999389629810485"/>
        <bgColor rgb="FFD9D9D9"/>
      </patternFill>
    </fill>
    <fill>
      <patternFill patternType="solid">
        <fgColor theme="9"/>
        <bgColor rgb="FF666666"/>
      </patternFill>
    </fill>
    <fill>
      <patternFill patternType="solid">
        <fgColor theme="9" tint="0.39997558519241921"/>
        <bgColor rgb="FFD9D9D9"/>
      </patternFill>
    </fill>
    <fill>
      <patternFill patternType="solid">
        <fgColor theme="0" tint="-0.499984740745262"/>
        <bgColor rgb="FF3F3F3F"/>
      </patternFill>
    </fill>
    <fill>
      <patternFill patternType="solid">
        <fgColor theme="1" tint="0.34998626667073579"/>
        <bgColor indexed="64"/>
      </patternFill>
    </fill>
    <fill>
      <patternFill patternType="solid">
        <fgColor theme="1" tint="0.34998626667073579"/>
        <bgColor rgb="FF7F7F7F"/>
      </patternFill>
    </fill>
    <fill>
      <patternFill patternType="solid">
        <fgColor theme="1" tint="0.499984740745262"/>
        <bgColor rgb="FF7F7F7F"/>
      </patternFill>
    </fill>
    <fill>
      <patternFill patternType="solid">
        <fgColor theme="1" tint="0.34998626667073579"/>
        <bgColor rgb="FF3F3F3F"/>
      </patternFill>
    </fill>
    <fill>
      <patternFill patternType="solid">
        <fgColor theme="0" tint="-4.9989318521683403E-2"/>
        <bgColor rgb="FF3F3F3F"/>
      </patternFill>
    </fill>
    <fill>
      <patternFill patternType="solid">
        <fgColor theme="0"/>
        <bgColor rgb="FFEFEFEF"/>
      </patternFill>
    </fill>
    <fill>
      <patternFill patternType="solid">
        <fgColor theme="9" tint="0.59999389629810485"/>
        <bgColor rgb="FF3F3F3F"/>
      </patternFill>
    </fill>
    <fill>
      <patternFill patternType="solid">
        <fgColor theme="0" tint="-0.499984740745262"/>
        <bgColor rgb="FF7F7F7F"/>
      </patternFill>
    </fill>
    <fill>
      <patternFill patternType="solid">
        <fgColor theme="0" tint="-0.499984740745262"/>
        <bgColor rgb="FF808080"/>
      </patternFill>
    </fill>
    <fill>
      <patternFill patternType="solid">
        <fgColor theme="0" tint="-0.499984740745262"/>
        <bgColor rgb="FF666666"/>
      </patternFill>
    </fill>
    <fill>
      <patternFill patternType="solid">
        <fgColor theme="0"/>
        <bgColor rgb="FF808080"/>
      </patternFill>
    </fill>
    <fill>
      <patternFill patternType="solid">
        <fgColor theme="9" tint="0.59999389629810485"/>
        <bgColor indexed="64"/>
      </patternFill>
    </fill>
    <fill>
      <patternFill patternType="solid">
        <fgColor theme="0" tint="-0.499984740745262"/>
        <bgColor rgb="FFF2F2F2"/>
      </patternFill>
    </fill>
    <fill>
      <patternFill patternType="solid">
        <fgColor rgb="FFFFFFFF"/>
        <bgColor indexed="64"/>
      </patternFill>
    </fill>
    <fill>
      <patternFill patternType="solid">
        <fgColor theme="9" tint="0.39997558519241921"/>
        <bgColor indexed="64"/>
      </patternFill>
    </fill>
    <fill>
      <patternFill patternType="solid">
        <fgColor theme="0" tint="-0.34998626667073579"/>
        <bgColor rgb="FF3F3F3F"/>
      </patternFill>
    </fill>
    <fill>
      <patternFill patternType="solid">
        <fgColor theme="9" tint="0.79998168889431442"/>
        <bgColor indexed="64"/>
      </patternFill>
    </fill>
  </fills>
  <borders count="39">
    <border>
      <left/>
      <right/>
      <top/>
      <bottom/>
      <diagonal/>
    </border>
    <border>
      <left style="thin">
        <color rgb="FFFFFFFF"/>
      </left>
      <right/>
      <top/>
      <bottom/>
      <diagonal/>
    </border>
    <border>
      <left/>
      <right style="thin">
        <color theme="0"/>
      </right>
      <top/>
      <bottom/>
      <diagonal/>
    </border>
    <border>
      <left/>
      <right style="thin">
        <color rgb="FFFFFFFF"/>
      </right>
      <top style="thin">
        <color rgb="FFFFFFFF"/>
      </top>
      <bottom style="thin">
        <color rgb="FFFFFFFF"/>
      </bottom>
      <diagonal/>
    </border>
    <border>
      <left/>
      <right/>
      <top style="thin">
        <color rgb="FFFFFFFF"/>
      </top>
      <bottom/>
      <diagonal/>
    </border>
    <border>
      <left/>
      <right/>
      <top/>
      <bottom style="thin">
        <color rgb="FFFFFFFF"/>
      </bottom>
      <diagonal/>
    </border>
    <border>
      <left/>
      <right/>
      <top style="thin">
        <color rgb="FFFFFFFF"/>
      </top>
      <bottom style="thin">
        <color rgb="FFFFFFFF"/>
      </bottom>
      <diagonal/>
    </border>
    <border>
      <left style="thin">
        <color theme="0" tint="-4.9989318521683403E-2"/>
      </left>
      <right/>
      <top style="medium">
        <color indexed="64"/>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0.34998626667073579"/>
      </top>
      <bottom/>
      <diagonal/>
    </border>
    <border>
      <left/>
      <right/>
      <top/>
      <bottom style="thin">
        <color theme="0" tint="-0.34998626667073579"/>
      </bottom>
      <diagonal/>
    </border>
    <border>
      <left/>
      <right/>
      <top style="thin">
        <color theme="0" tint="-0.249977111117893"/>
      </top>
      <bottom/>
      <diagonal/>
    </border>
    <border>
      <left/>
      <right/>
      <top/>
      <bottom style="thin">
        <color theme="0" tint="-0.249977111117893"/>
      </bottom>
      <diagonal/>
    </border>
    <border>
      <left/>
      <right/>
      <top/>
      <bottom style="thin">
        <color theme="2" tint="-0.249977111117893"/>
      </bottom>
      <diagonal/>
    </border>
    <border>
      <left/>
      <right/>
      <top style="thin">
        <color theme="2"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style="thin">
        <color theme="0" tint="-4.9989318521683403E-2"/>
      </left>
      <right style="thin">
        <color theme="0" tint="-0.249977111117893"/>
      </right>
      <top style="thin">
        <color rgb="FFFFFFFF"/>
      </top>
      <bottom/>
      <diagonal/>
    </border>
    <border>
      <left style="thin">
        <color theme="0" tint="-4.9989318521683403E-2"/>
      </left>
      <right style="thin">
        <color theme="0" tint="-0.249977111117893"/>
      </right>
      <top/>
      <bottom style="thin">
        <color rgb="FFFFFFFF"/>
      </bottom>
      <diagonal/>
    </border>
    <border>
      <left/>
      <right/>
      <top style="thin">
        <color rgb="FFFFFFFF"/>
      </top>
      <bottom style="thin">
        <color theme="0" tint="-4.9989318521683403E-2"/>
      </bottom>
      <diagonal/>
    </border>
    <border>
      <left/>
      <right style="thin">
        <color theme="0" tint="-4.9989318521683403E-2"/>
      </right>
      <top style="thin">
        <color rgb="FFFFFFFF"/>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rgb="FFFFFFFF"/>
      </right>
      <top/>
      <bottom/>
      <diagonal/>
    </border>
    <border>
      <left style="thin">
        <color theme="0" tint="-0.249977111117893"/>
      </left>
      <right/>
      <top/>
      <bottom/>
      <diagonal/>
    </border>
    <border>
      <left/>
      <right style="thin">
        <color theme="0" tint="-0.249977111117893"/>
      </right>
      <top/>
      <bottom style="thin">
        <color theme="0" tint="-0.34998626667073579"/>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bottom style="thin">
        <color theme="0" tint="-0.499984740745262"/>
      </bottom>
      <diagonal/>
    </border>
    <border>
      <left/>
      <right/>
      <top/>
      <bottom style="thin">
        <color indexed="64"/>
      </bottom>
      <diagonal/>
    </border>
    <border>
      <left/>
      <right style="thin">
        <color theme="0"/>
      </right>
      <top style="thin">
        <color theme="0" tint="-0.499984740745262"/>
      </top>
      <bottom/>
      <diagonal/>
    </border>
  </borders>
  <cellStyleXfs count="3">
    <xf numFmtId="0" fontId="0" fillId="0" borderId="0"/>
    <xf numFmtId="0" fontId="56" fillId="0" borderId="0" applyNumberFormat="0" applyFill="0" applyBorder="0" applyAlignment="0" applyProtection="0"/>
    <xf numFmtId="9" fontId="74" fillId="0" borderId="0" applyFont="0" applyFill="0" applyBorder="0" applyAlignment="0" applyProtection="0"/>
  </cellStyleXfs>
  <cellXfs count="1218">
    <xf numFmtId="0" fontId="0" fillId="0" borderId="0" xfId="0" applyFont="1" applyAlignment="1"/>
    <xf numFmtId="0" fontId="14" fillId="0" borderId="0" xfId="0" applyFont="1" applyProtection="1">
      <protection hidden="1"/>
    </xf>
    <xf numFmtId="0" fontId="0" fillId="0" borderId="0" xfId="0" applyFont="1" applyAlignment="1" applyProtection="1">
      <protection hidden="1"/>
    </xf>
    <xf numFmtId="0" fontId="15" fillId="3" borderId="0" xfId="0" applyFont="1" applyFill="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20" fillId="4" borderId="0" xfId="0" applyFont="1" applyFill="1" applyBorder="1" applyAlignment="1" applyProtection="1">
      <alignment horizontal="center" vertical="center" wrapText="1"/>
      <protection hidden="1"/>
    </xf>
    <xf numFmtId="2" fontId="19" fillId="4" borderId="0" xfId="0" applyNumberFormat="1" applyFont="1" applyFill="1" applyBorder="1" applyAlignment="1" applyProtection="1">
      <alignment horizontal="center" vertical="center" wrapText="1"/>
      <protection hidden="1"/>
    </xf>
    <xf numFmtId="0" fontId="20" fillId="5" borderId="0" xfId="0" applyFont="1" applyFill="1" applyBorder="1" applyAlignment="1" applyProtection="1">
      <alignment horizontal="center" vertical="center" wrapText="1"/>
      <protection hidden="1"/>
    </xf>
    <xf numFmtId="2" fontId="19" fillId="5" borderId="0" xfId="0" applyNumberFormat="1" applyFont="1" applyFill="1" applyBorder="1" applyAlignment="1" applyProtection="1">
      <alignment horizontal="center" vertical="center" wrapText="1"/>
      <protection hidden="1"/>
    </xf>
    <xf numFmtId="0" fontId="20" fillId="6" borderId="0" xfId="0" applyFont="1" applyFill="1" applyBorder="1" applyAlignment="1" applyProtection="1">
      <alignment horizontal="center" vertical="center" wrapText="1"/>
      <protection hidden="1"/>
    </xf>
    <xf numFmtId="2" fontId="19" fillId="6" borderId="0" xfId="0" applyNumberFormat="1" applyFont="1" applyFill="1" applyBorder="1" applyAlignment="1" applyProtection="1">
      <alignment horizontal="center" vertical="center" wrapText="1"/>
      <protection hidden="1"/>
    </xf>
    <xf numFmtId="0" fontId="23" fillId="0" borderId="0" xfId="0" applyFont="1" applyAlignment="1" applyProtection="1">
      <alignment horizontal="center" wrapText="1"/>
      <protection hidden="1"/>
    </xf>
    <xf numFmtId="0" fontId="21" fillId="0" borderId="0" xfId="0" applyFont="1" applyAlignment="1" applyProtection="1">
      <alignment wrapText="1"/>
      <protection hidden="1"/>
    </xf>
    <xf numFmtId="0" fontId="24" fillId="0" borderId="0" xfId="0" applyFont="1" applyAlignment="1" applyProtection="1">
      <alignment horizontal="center" vertical="center" wrapText="1"/>
      <protection hidden="1"/>
    </xf>
    <xf numFmtId="2" fontId="21" fillId="0" borderId="0" xfId="0" applyNumberFormat="1" applyFont="1" applyAlignment="1" applyProtection="1">
      <alignment wrapText="1"/>
      <protection hidden="1"/>
    </xf>
    <xf numFmtId="0" fontId="25" fillId="0" borderId="0" xfId="0" applyFont="1" applyAlignment="1" applyProtection="1">
      <alignment wrapText="1"/>
      <protection hidden="1"/>
    </xf>
    <xf numFmtId="0" fontId="26" fillId="0" borderId="0" xfId="0" applyFont="1" applyAlignment="1" applyProtection="1">
      <alignment horizontal="center" wrapText="1"/>
      <protection hidden="1"/>
    </xf>
    <xf numFmtId="0" fontId="27" fillId="0" borderId="0" xfId="0" applyFont="1" applyAlignment="1" applyProtection="1">
      <alignment wrapText="1"/>
      <protection hidden="1"/>
    </xf>
    <xf numFmtId="0" fontId="28" fillId="0" borderId="0" xfId="0" applyFont="1" applyAlignment="1" applyProtection="1">
      <alignment horizontal="center" wrapText="1"/>
      <protection hidden="1"/>
    </xf>
    <xf numFmtId="2" fontId="27" fillId="0" borderId="0" xfId="0" applyNumberFormat="1" applyFont="1" applyAlignment="1" applyProtection="1">
      <alignment wrapText="1"/>
      <protection hidden="1"/>
    </xf>
    <xf numFmtId="0" fontId="29" fillId="0" borderId="0" xfId="0" applyFont="1" applyProtection="1">
      <protection hidden="1"/>
    </xf>
    <xf numFmtId="0" fontId="30" fillId="0" borderId="0" xfId="0" applyFont="1" applyProtection="1">
      <protection hidden="1"/>
    </xf>
    <xf numFmtId="0" fontId="31" fillId="0" borderId="0" xfId="0" applyFont="1" applyProtection="1">
      <protection hidden="1"/>
    </xf>
    <xf numFmtId="0" fontId="31" fillId="7" borderId="0" xfId="0" applyFont="1" applyFill="1" applyBorder="1" applyProtection="1">
      <protection hidden="1"/>
    </xf>
    <xf numFmtId="0" fontId="23" fillId="0" borderId="0" xfId="0" applyFont="1" applyAlignment="1" applyProtection="1">
      <alignment wrapText="1"/>
      <protection hidden="1"/>
    </xf>
    <xf numFmtId="0" fontId="32" fillId="0" borderId="0" xfId="0" applyFont="1" applyAlignment="1" applyProtection="1">
      <alignment horizontal="center" vertical="center" wrapText="1"/>
      <protection hidden="1"/>
    </xf>
    <xf numFmtId="0" fontId="23" fillId="0" borderId="0" xfId="0" applyFont="1" applyAlignment="1" applyProtection="1">
      <alignment vertical="center" wrapText="1"/>
      <protection hidden="1"/>
    </xf>
    <xf numFmtId="0" fontId="31" fillId="0" borderId="0" xfId="0" applyFont="1" applyAlignment="1" applyProtection="1">
      <alignment wrapText="1"/>
      <protection hidden="1"/>
    </xf>
    <xf numFmtId="0" fontId="13" fillId="0" borderId="0" xfId="0" applyFont="1" applyAlignment="1" applyProtection="1">
      <alignment horizontal="center" wrapText="1"/>
      <protection hidden="1"/>
    </xf>
    <xf numFmtId="0" fontId="31" fillId="0" borderId="0" xfId="0" applyFont="1" applyAlignment="1" applyProtection="1">
      <alignment vertical="center" wrapText="1"/>
      <protection hidden="1"/>
    </xf>
    <xf numFmtId="0" fontId="13" fillId="0" borderId="0" xfId="0" applyFont="1" applyAlignment="1" applyProtection="1">
      <alignment horizontal="center"/>
      <protection hidden="1"/>
    </xf>
    <xf numFmtId="0" fontId="31" fillId="0" borderId="0" xfId="0" applyFont="1" applyAlignment="1" applyProtection="1">
      <alignment vertical="center"/>
      <protection hidden="1"/>
    </xf>
    <xf numFmtId="0" fontId="11" fillId="0" borderId="0" xfId="0" applyFont="1" applyAlignment="1" applyProtection="1">
      <alignment horizontal="center"/>
      <protection hidden="1"/>
    </xf>
    <xf numFmtId="0" fontId="10" fillId="0" borderId="0" xfId="0" applyFont="1" applyAlignment="1" applyProtection="1">
      <alignment vertical="center"/>
      <protection hidden="1"/>
    </xf>
    <xf numFmtId="0" fontId="33" fillId="3" borderId="0"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31" fillId="0" borderId="0" xfId="0" applyFont="1" applyAlignment="1" applyProtection="1">
      <alignment vertical="center"/>
      <protection hidden="1"/>
    </xf>
    <xf numFmtId="0" fontId="13" fillId="0" borderId="0" xfId="0" applyFont="1" applyAlignment="1" applyProtection="1">
      <alignment vertical="center" wrapText="1"/>
      <protection hidden="1"/>
    </xf>
    <xf numFmtId="0" fontId="11" fillId="0" borderId="0" xfId="0" applyFont="1" applyProtection="1">
      <protection hidden="1"/>
    </xf>
    <xf numFmtId="0" fontId="0" fillId="0" borderId="2" xfId="0" applyFont="1" applyBorder="1" applyAlignment="1" applyProtection="1">
      <alignment horizontal="left"/>
      <protection hidden="1"/>
    </xf>
    <xf numFmtId="0" fontId="34" fillId="0" borderId="0" xfId="0" applyFont="1" applyAlignment="1" applyProtection="1">
      <alignment vertical="center" wrapText="1"/>
      <protection hidden="1"/>
    </xf>
    <xf numFmtId="0" fontId="35" fillId="0" borderId="0" xfId="0" applyFont="1" applyAlignment="1" applyProtection="1">
      <alignment vertical="center" wrapText="1"/>
      <protection hidden="1"/>
    </xf>
    <xf numFmtId="0" fontId="36" fillId="0" borderId="0" xfId="0" applyFont="1" applyAlignment="1" applyProtection="1">
      <protection hidden="1"/>
    </xf>
    <xf numFmtId="0" fontId="32" fillId="0" borderId="0" xfId="0" applyFont="1" applyAlignment="1" applyProtection="1">
      <alignment vertical="center" wrapText="1"/>
      <protection hidden="1"/>
    </xf>
    <xf numFmtId="0" fontId="11" fillId="0" borderId="0" xfId="0" applyFont="1" applyAlignment="1" applyProtection="1">
      <protection hidden="1"/>
    </xf>
    <xf numFmtId="0" fontId="16" fillId="3" borderId="0" xfId="0" applyFont="1" applyFill="1" applyBorder="1" applyAlignment="1" applyProtection="1">
      <alignment horizontal="center" vertical="center" wrapText="1"/>
      <protection hidden="1"/>
    </xf>
    <xf numFmtId="0" fontId="15" fillId="3" borderId="0" xfId="0" applyFont="1" applyFill="1" applyBorder="1" applyAlignment="1" applyProtection="1">
      <alignment horizontal="center" vertical="center" wrapText="1"/>
      <protection hidden="1"/>
    </xf>
    <xf numFmtId="2" fontId="19" fillId="11" borderId="0" xfId="0" applyNumberFormat="1" applyFont="1" applyFill="1" applyBorder="1" applyAlignment="1" applyProtection="1">
      <alignment horizontal="center" vertical="center" wrapText="1"/>
      <protection hidden="1"/>
    </xf>
    <xf numFmtId="2" fontId="19" fillId="4" borderId="0" xfId="0" applyNumberFormat="1" applyFont="1" applyFill="1" applyBorder="1" applyAlignment="1" applyProtection="1">
      <alignment horizontal="center" vertical="center" wrapText="1"/>
      <protection hidden="1"/>
    </xf>
    <xf numFmtId="0" fontId="31" fillId="0" borderId="0" xfId="0" applyFont="1" applyAlignment="1" applyProtection="1">
      <alignment horizontal="left" wrapText="1"/>
      <protection hidden="1"/>
    </xf>
    <xf numFmtId="0" fontId="0" fillId="0" borderId="0" xfId="0" applyFont="1" applyAlignment="1" applyProtection="1">
      <alignment horizontal="left"/>
      <protection hidden="1"/>
    </xf>
    <xf numFmtId="4" fontId="21" fillId="13" borderId="0" xfId="0" applyNumberFormat="1" applyFont="1" applyFill="1" applyAlignment="1" applyProtection="1">
      <alignment horizontal="center" vertical="center" wrapText="1"/>
      <protection hidden="1"/>
    </xf>
    <xf numFmtId="0" fontId="31" fillId="10" borderId="0" xfId="0" applyFont="1" applyFill="1" applyAlignment="1" applyProtection="1">
      <alignment horizontal="left"/>
      <protection hidden="1"/>
    </xf>
    <xf numFmtId="0" fontId="23" fillId="0" borderId="0" xfId="0" applyFont="1" applyAlignment="1" applyProtection="1">
      <alignment horizontal="left" wrapText="1"/>
      <protection hidden="1"/>
    </xf>
    <xf numFmtId="0" fontId="31" fillId="0" borderId="0" xfId="0" applyFont="1" applyAlignment="1" applyProtection="1">
      <alignment horizontal="left"/>
      <protection hidden="1"/>
    </xf>
    <xf numFmtId="9" fontId="37" fillId="17" borderId="3" xfId="0" applyNumberFormat="1" applyFont="1" applyFill="1" applyBorder="1" applyAlignment="1" applyProtection="1">
      <alignment horizontal="center" vertical="center" wrapText="1"/>
      <protection locked="0" hidden="1"/>
    </xf>
    <xf numFmtId="0" fontId="0" fillId="0" borderId="0" xfId="0" applyFont="1" applyAlignment="1" applyProtection="1">
      <protection hidden="1"/>
    </xf>
    <xf numFmtId="0" fontId="0" fillId="0" borderId="0" xfId="0" applyFont="1" applyAlignment="1" applyProtection="1">
      <protection hidden="1"/>
    </xf>
    <xf numFmtId="0" fontId="20" fillId="22" borderId="0" xfId="0" applyFont="1" applyFill="1" applyBorder="1" applyAlignment="1" applyProtection="1">
      <alignment horizontal="center" vertical="center" wrapText="1"/>
      <protection hidden="1"/>
    </xf>
    <xf numFmtId="2" fontId="19" fillId="22" borderId="0" xfId="0" applyNumberFormat="1" applyFont="1" applyFill="1" applyBorder="1" applyAlignment="1" applyProtection="1">
      <alignment horizontal="center" vertical="center" wrapText="1"/>
      <protection hidden="1"/>
    </xf>
    <xf numFmtId="0" fontId="20" fillId="11" borderId="0" xfId="0" applyFont="1" applyFill="1" applyBorder="1" applyAlignment="1" applyProtection="1">
      <alignment horizontal="center" vertical="center" wrapText="1"/>
      <protection hidden="1"/>
    </xf>
    <xf numFmtId="0" fontId="20" fillId="4" borderId="0" xfId="0" applyFont="1" applyFill="1" applyBorder="1" applyAlignment="1" applyProtection="1">
      <alignment horizontal="center" vertical="center" wrapText="1"/>
      <protection hidden="1"/>
    </xf>
    <xf numFmtId="0" fontId="0" fillId="0" borderId="0" xfId="0" applyFont="1" applyAlignment="1" applyProtection="1">
      <protection hidden="1"/>
    </xf>
    <xf numFmtId="0" fontId="0" fillId="10" borderId="0" xfId="0" applyFont="1" applyFill="1" applyAlignment="1" applyProtection="1">
      <protection hidden="1"/>
    </xf>
    <xf numFmtId="0" fontId="0" fillId="10" borderId="0" xfId="0" applyFont="1" applyFill="1" applyAlignment="1" applyProtection="1">
      <alignment horizontal="left"/>
      <protection hidden="1"/>
    </xf>
    <xf numFmtId="9" fontId="37" fillId="18" borderId="4" xfId="0" applyNumberFormat="1" applyFont="1" applyFill="1" applyBorder="1" applyAlignment="1" applyProtection="1">
      <alignment horizontal="center" vertical="center" wrapText="1"/>
      <protection locked="0" hidden="1"/>
    </xf>
    <xf numFmtId="0" fontId="40" fillId="10" borderId="5" xfId="0" applyFont="1" applyFill="1" applyBorder="1" applyProtection="1">
      <protection locked="0" hidden="1"/>
    </xf>
    <xf numFmtId="0" fontId="16" fillId="21" borderId="0" xfId="0" applyFont="1" applyFill="1" applyAlignment="1" applyProtection="1">
      <alignment horizontal="center" vertical="center" wrapText="1"/>
      <protection hidden="1"/>
    </xf>
    <xf numFmtId="0" fontId="6" fillId="10" borderId="0" xfId="0" applyFont="1" applyFill="1" applyBorder="1" applyProtection="1">
      <protection hidden="1"/>
    </xf>
    <xf numFmtId="2" fontId="24" fillId="16" borderId="0" xfId="0" applyNumberFormat="1" applyFont="1" applyFill="1" applyBorder="1" applyAlignment="1" applyProtection="1">
      <alignment horizontal="center" vertical="center" wrapText="1"/>
      <protection hidden="1"/>
    </xf>
    <xf numFmtId="2" fontId="24" fillId="19" borderId="0" xfId="0" applyNumberFormat="1" applyFont="1" applyFill="1" applyBorder="1" applyAlignment="1" applyProtection="1">
      <alignment horizontal="center" vertical="center" wrapText="1"/>
      <protection hidden="1"/>
    </xf>
    <xf numFmtId="2" fontId="24" fillId="15" borderId="0" xfId="0" applyNumberFormat="1" applyFont="1" applyFill="1" applyBorder="1" applyAlignment="1" applyProtection="1">
      <alignment horizontal="center" vertical="center" wrapText="1"/>
      <protection hidden="1"/>
    </xf>
    <xf numFmtId="2" fontId="24" fillId="23" borderId="0" xfId="0" applyNumberFormat="1" applyFont="1" applyFill="1" applyBorder="1" applyAlignment="1" applyProtection="1">
      <alignment horizontal="center" vertical="center" wrapText="1"/>
      <protection hidden="1"/>
    </xf>
    <xf numFmtId="0" fontId="41" fillId="10" borderId="0" xfId="0" applyFont="1" applyFill="1" applyAlignment="1" applyProtection="1">
      <alignment wrapText="1"/>
      <protection hidden="1"/>
    </xf>
    <xf numFmtId="0" fontId="42" fillId="10" borderId="0" xfId="0" applyFont="1" applyFill="1" applyAlignment="1" applyProtection="1">
      <alignment wrapText="1"/>
      <protection hidden="1"/>
    </xf>
    <xf numFmtId="0" fontId="31" fillId="10" borderId="0" xfId="0" applyFont="1" applyFill="1" applyProtection="1">
      <protection hidden="1"/>
    </xf>
    <xf numFmtId="0" fontId="22" fillId="18" borderId="6" xfId="0" applyFont="1" applyFill="1" applyBorder="1" applyAlignment="1" applyProtection="1">
      <alignment horizontal="left" vertical="center" wrapText="1"/>
      <protection hidden="1"/>
    </xf>
    <xf numFmtId="0" fontId="16" fillId="21" borderId="0" xfId="0" applyFont="1" applyFill="1" applyBorder="1" applyAlignment="1" applyProtection="1">
      <alignment horizontal="left" vertical="center" wrapText="1"/>
      <protection hidden="1"/>
    </xf>
    <xf numFmtId="0" fontId="10" fillId="0" borderId="0" xfId="0" applyFont="1" applyAlignment="1" applyProtection="1">
      <alignment horizontal="left"/>
      <protection hidden="1"/>
    </xf>
    <xf numFmtId="0" fontId="19" fillId="16" borderId="0" xfId="0" applyFont="1" applyFill="1" applyBorder="1" applyAlignment="1" applyProtection="1">
      <alignment horizontal="left" vertical="center" wrapText="1"/>
      <protection hidden="1"/>
    </xf>
    <xf numFmtId="0" fontId="19" fillId="15" borderId="0" xfId="0" applyFont="1" applyFill="1" applyBorder="1" applyAlignment="1" applyProtection="1">
      <alignment horizontal="left" vertical="center" wrapText="1"/>
      <protection hidden="1"/>
    </xf>
    <xf numFmtId="0" fontId="19" fillId="16" borderId="0" xfId="0" applyFont="1" applyFill="1" applyBorder="1" applyAlignment="1" applyProtection="1">
      <alignment horizontal="left" vertical="center" wrapText="1"/>
      <protection hidden="1"/>
    </xf>
    <xf numFmtId="0" fontId="19" fillId="19" borderId="0" xfId="0" applyFont="1" applyFill="1" applyBorder="1" applyAlignment="1" applyProtection="1">
      <alignment horizontal="left" vertical="center" wrapText="1"/>
      <protection hidden="1"/>
    </xf>
    <xf numFmtId="0" fontId="31" fillId="7" borderId="0" xfId="0" applyFont="1" applyFill="1" applyBorder="1" applyProtection="1">
      <protection hidden="1"/>
    </xf>
    <xf numFmtId="164" fontId="19" fillId="4" borderId="0" xfId="0" applyNumberFormat="1" applyFont="1" applyFill="1" applyBorder="1" applyAlignment="1" applyProtection="1">
      <alignment horizontal="center" vertical="center" wrapText="1"/>
      <protection hidden="1"/>
    </xf>
    <xf numFmtId="164" fontId="19" fillId="5" borderId="0" xfId="0" applyNumberFormat="1" applyFont="1" applyFill="1" applyBorder="1" applyAlignment="1" applyProtection="1">
      <alignment horizontal="center" vertical="center" wrapText="1"/>
      <protection hidden="1"/>
    </xf>
    <xf numFmtId="164" fontId="19" fillId="6" borderId="0" xfId="0" applyNumberFormat="1" applyFont="1" applyFill="1" applyBorder="1" applyAlignment="1" applyProtection="1">
      <alignment horizontal="center" vertical="center" wrapText="1"/>
      <protection hidden="1"/>
    </xf>
    <xf numFmtId="164" fontId="19" fillId="22" borderId="0" xfId="0" applyNumberFormat="1" applyFont="1" applyFill="1" applyBorder="1" applyAlignment="1" applyProtection="1">
      <alignment horizontal="center" vertical="center" wrapText="1"/>
      <protection hidden="1"/>
    </xf>
    <xf numFmtId="164" fontId="19" fillId="11" borderId="0" xfId="0" applyNumberFormat="1" applyFont="1" applyFill="1" applyBorder="1" applyAlignment="1" applyProtection="1">
      <alignment horizontal="center" vertical="center" wrapText="1"/>
      <protection hidden="1"/>
    </xf>
    <xf numFmtId="164" fontId="19" fillId="4" borderId="0" xfId="0" applyNumberFormat="1" applyFont="1" applyFill="1" applyBorder="1" applyAlignment="1" applyProtection="1">
      <alignment horizontal="center" vertical="center" wrapText="1"/>
      <protection hidden="1"/>
    </xf>
    <xf numFmtId="2" fontId="43" fillId="25" borderId="0" xfId="0" applyNumberFormat="1" applyFont="1" applyFill="1" applyBorder="1" applyAlignment="1" applyProtection="1">
      <alignment horizontal="center" vertical="center" wrapText="1"/>
      <protection hidden="1"/>
    </xf>
    <xf numFmtId="0" fontId="44" fillId="3" borderId="0" xfId="0" applyFont="1" applyFill="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31" fillId="0" borderId="2" xfId="0" applyFont="1" applyBorder="1" applyAlignment="1" applyProtection="1">
      <alignment horizontal="center" vertical="center" wrapText="1"/>
      <protection hidden="1"/>
    </xf>
    <xf numFmtId="0" fontId="0" fillId="0" borderId="2" xfId="0" applyFont="1" applyBorder="1" applyAlignment="1" applyProtection="1">
      <alignment horizontal="center"/>
      <protection hidden="1"/>
    </xf>
    <xf numFmtId="0" fontId="23" fillId="0" borderId="0" xfId="0" applyFont="1" applyBorder="1" applyAlignment="1" applyProtection="1">
      <alignment horizontal="center" vertical="center" wrapText="1"/>
      <protection hidden="1"/>
    </xf>
    <xf numFmtId="0" fontId="31" fillId="0" borderId="0" xfId="0" applyFont="1" applyBorder="1" applyAlignment="1" applyProtection="1">
      <alignment horizontal="center" vertical="center" wrapText="1"/>
      <protection hidden="1"/>
    </xf>
    <xf numFmtId="0" fontId="0" fillId="0" borderId="0" xfId="0" applyFont="1" applyBorder="1" applyAlignment="1" applyProtection="1">
      <alignment horizontal="center"/>
      <protection hidden="1"/>
    </xf>
    <xf numFmtId="0" fontId="47" fillId="0" borderId="0" xfId="0" applyFont="1" applyAlignment="1" applyProtection="1">
      <alignment vertical="center" wrapText="1"/>
      <protection hidden="1"/>
    </xf>
    <xf numFmtId="0" fontId="10" fillId="0" borderId="0" xfId="0" applyFont="1" applyAlignment="1" applyProtection="1">
      <protection hidden="1"/>
    </xf>
    <xf numFmtId="0" fontId="48" fillId="3" borderId="0" xfId="0" applyFont="1" applyFill="1" applyBorder="1" applyAlignment="1" applyProtection="1">
      <alignment horizontal="center" vertical="center" wrapText="1"/>
      <protection hidden="1"/>
    </xf>
    <xf numFmtId="0" fontId="44" fillId="3" borderId="0" xfId="0" applyFont="1" applyFill="1" applyBorder="1" applyAlignment="1" applyProtection="1">
      <alignment horizontal="center" vertical="center" wrapText="1"/>
      <protection hidden="1"/>
    </xf>
    <xf numFmtId="0" fontId="19" fillId="14" borderId="0" xfId="0" applyFont="1" applyFill="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0" fillId="0" borderId="0" xfId="0" applyFont="1" applyAlignment="1" applyProtection="1">
      <protection hidden="1"/>
    </xf>
    <xf numFmtId="4" fontId="21" fillId="26" borderId="0" xfId="0" applyNumberFormat="1" applyFont="1" applyFill="1" applyAlignment="1" applyProtection="1">
      <alignment horizontal="center" vertical="center" wrapText="1"/>
      <protection hidden="1"/>
    </xf>
    <xf numFmtId="4" fontId="21" fillId="14" borderId="0" xfId="0" applyNumberFormat="1" applyFont="1" applyFill="1" applyBorder="1" applyAlignment="1" applyProtection="1">
      <alignment horizontal="center" vertical="center" wrapText="1"/>
      <protection hidden="1"/>
    </xf>
    <xf numFmtId="4" fontId="21" fillId="31" borderId="0" xfId="0" applyNumberFormat="1" applyFont="1" applyFill="1" applyBorder="1" applyAlignment="1" applyProtection="1">
      <alignment horizontal="center" vertical="center" wrapText="1"/>
      <protection hidden="1"/>
    </xf>
    <xf numFmtId="4" fontId="21" fillId="26" borderId="0" xfId="0" applyNumberFormat="1" applyFont="1" applyFill="1" applyBorder="1" applyAlignment="1" applyProtection="1">
      <alignment horizontal="center" vertical="center" wrapText="1"/>
      <protection hidden="1"/>
    </xf>
    <xf numFmtId="4" fontId="21" fillId="13" borderId="0" xfId="0" applyNumberFormat="1" applyFont="1" applyFill="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2" xfId="0" applyFont="1" applyBorder="1" applyAlignment="1" applyProtection="1">
      <alignment horizontal="center" vertical="center" wrapText="1"/>
      <protection hidden="1"/>
    </xf>
    <xf numFmtId="0" fontId="0" fillId="0" borderId="12" xfId="0" applyFont="1" applyBorder="1" applyAlignment="1" applyProtection="1">
      <protection hidden="1"/>
    </xf>
    <xf numFmtId="0" fontId="19" fillId="16" borderId="0" xfId="0" applyFont="1" applyFill="1" applyBorder="1" applyAlignment="1" applyProtection="1">
      <alignment horizontal="left" vertical="center" wrapText="1"/>
      <protection hidden="1"/>
    </xf>
    <xf numFmtId="0" fontId="0" fillId="0" borderId="0" xfId="0" applyFont="1" applyAlignment="1" applyProtection="1">
      <protection hidden="1"/>
    </xf>
    <xf numFmtId="0" fontId="6" fillId="0" borderId="12" xfId="0" applyFont="1" applyBorder="1" applyProtection="1">
      <protection hidden="1"/>
    </xf>
    <xf numFmtId="0" fontId="19" fillId="14" borderId="12" xfId="0" applyFont="1" applyFill="1" applyBorder="1" applyAlignment="1" applyProtection="1">
      <alignment horizontal="left" vertical="center" wrapText="1"/>
      <protection hidden="1"/>
    </xf>
    <xf numFmtId="0" fontId="45" fillId="14" borderId="12" xfId="0" applyFont="1" applyFill="1" applyBorder="1" applyAlignment="1" applyProtection="1">
      <alignment horizontal="left" vertical="center" wrapText="1"/>
      <protection hidden="1"/>
    </xf>
    <xf numFmtId="0" fontId="41" fillId="0" borderId="15" xfId="0" applyFont="1" applyBorder="1" applyAlignment="1" applyProtection="1">
      <alignment wrapText="1"/>
      <protection hidden="1"/>
    </xf>
    <xf numFmtId="0" fontId="42" fillId="0" borderId="15" xfId="0" applyFont="1" applyBorder="1" applyAlignment="1" applyProtection="1">
      <alignment wrapText="1"/>
      <protection hidden="1"/>
    </xf>
    <xf numFmtId="0" fontId="31" fillId="0" borderId="15" xfId="0" applyFont="1" applyBorder="1" applyProtection="1">
      <protection hidden="1"/>
    </xf>
    <xf numFmtId="0" fontId="0" fillId="0" borderId="15" xfId="0" applyFont="1" applyBorder="1" applyAlignment="1" applyProtection="1">
      <protection hidden="1"/>
    </xf>
    <xf numFmtId="0" fontId="58" fillId="0" borderId="0" xfId="0" applyFont="1" applyProtection="1">
      <protection hidden="1"/>
    </xf>
    <xf numFmtId="0" fontId="31" fillId="27" borderId="0" xfId="0" applyFont="1" applyFill="1" applyBorder="1" applyAlignment="1" applyProtection="1">
      <alignment horizontal="right" vertical="center"/>
      <protection hidden="1"/>
    </xf>
    <xf numFmtId="4" fontId="55" fillId="4" borderId="0" xfId="0" applyNumberFormat="1" applyFont="1" applyFill="1" applyBorder="1" applyAlignment="1" applyProtection="1">
      <alignment horizontal="center" vertical="center" wrapText="1"/>
      <protection hidden="1"/>
    </xf>
    <xf numFmtId="4" fontId="55" fillId="5" borderId="0" xfId="0" applyNumberFormat="1" applyFont="1" applyFill="1" applyBorder="1" applyAlignment="1" applyProtection="1">
      <alignment horizontal="center" vertical="center" wrapText="1"/>
      <protection hidden="1"/>
    </xf>
    <xf numFmtId="4" fontId="55" fillId="6" borderId="0" xfId="0" applyNumberFormat="1" applyFont="1" applyFill="1" applyBorder="1" applyAlignment="1" applyProtection="1">
      <alignment horizontal="center" vertical="center" wrapText="1"/>
      <protection hidden="1"/>
    </xf>
    <xf numFmtId="4" fontId="55" fillId="22" borderId="0" xfId="0" applyNumberFormat="1" applyFont="1" applyFill="1" applyBorder="1" applyAlignment="1" applyProtection="1">
      <alignment horizontal="center" vertical="center" wrapText="1"/>
      <protection hidden="1"/>
    </xf>
    <xf numFmtId="4" fontId="55" fillId="11" borderId="0" xfId="0" applyNumberFormat="1" applyFont="1" applyFill="1" applyBorder="1" applyAlignment="1" applyProtection="1">
      <alignment horizontal="center" vertical="center" wrapText="1"/>
      <protection hidden="1"/>
    </xf>
    <xf numFmtId="0" fontId="0" fillId="0" borderId="0" xfId="0" applyFont="1" applyBorder="1" applyAlignment="1" applyProtection="1">
      <alignment horizontal="center"/>
      <protection hidden="1"/>
    </xf>
    <xf numFmtId="49" fontId="62" fillId="2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4" fontId="21" fillId="14" borderId="10" xfId="0" applyNumberFormat="1" applyFont="1" applyFill="1" applyBorder="1" applyAlignment="1" applyProtection="1">
      <alignment horizontal="center" vertical="center" wrapText="1"/>
      <protection hidden="1"/>
    </xf>
    <xf numFmtId="0" fontId="19" fillId="14" borderId="0" xfId="0" applyFont="1" applyFill="1" applyBorder="1" applyAlignment="1" applyProtection="1">
      <alignment horizontal="center" vertical="center" wrapText="1"/>
      <protection hidden="1"/>
    </xf>
    <xf numFmtId="0" fontId="19" fillId="14" borderId="9" xfId="0" applyFont="1" applyFill="1" applyBorder="1" applyAlignment="1" applyProtection="1">
      <alignment horizontal="center" vertical="center" wrapText="1"/>
      <protection hidden="1"/>
    </xf>
    <xf numFmtId="0" fontId="23" fillId="0" borderId="0" xfId="0" applyFont="1" applyBorder="1" applyAlignment="1" applyProtection="1">
      <alignment vertical="center" wrapText="1"/>
      <protection hidden="1"/>
    </xf>
    <xf numFmtId="0" fontId="68" fillId="3" borderId="0" xfId="0" applyFont="1" applyFill="1" applyBorder="1" applyAlignment="1" applyProtection="1">
      <alignment horizontal="center" vertical="center" wrapText="1"/>
      <protection hidden="1"/>
    </xf>
    <xf numFmtId="0" fontId="68" fillId="3" borderId="15" xfId="0" applyFont="1" applyFill="1" applyBorder="1" applyAlignment="1" applyProtection="1">
      <alignment horizontal="center" vertical="center" wrapText="1"/>
      <protection hidden="1"/>
    </xf>
    <xf numFmtId="167" fontId="43" fillId="25" borderId="7" xfId="0" applyNumberFormat="1" applyFont="1" applyFill="1" applyBorder="1" applyAlignment="1" applyProtection="1">
      <alignment horizontal="center" vertical="center" wrapText="1"/>
      <protection locked="0" hidden="1"/>
    </xf>
    <xf numFmtId="167" fontId="43" fillId="25" borderId="8" xfId="0" applyNumberFormat="1" applyFont="1" applyFill="1" applyBorder="1" applyAlignment="1" applyProtection="1">
      <alignment horizontal="center" vertical="center" wrapText="1"/>
      <protection locked="0" hidden="1"/>
    </xf>
    <xf numFmtId="2" fontId="15" fillId="3" borderId="0" xfId="0" applyNumberFormat="1" applyFont="1" applyFill="1" applyBorder="1" applyAlignment="1" applyProtection="1">
      <alignment horizontal="center" vertical="center" wrapText="1"/>
      <protection hidden="1"/>
    </xf>
    <xf numFmtId="167" fontId="43" fillId="25" borderId="0" xfId="0" applyNumberFormat="1" applyFont="1" applyFill="1" applyBorder="1" applyAlignment="1" applyProtection="1">
      <alignment horizontal="center" vertical="center" wrapText="1"/>
      <protection locked="0" hidden="1"/>
    </xf>
    <xf numFmtId="0" fontId="69" fillId="4" borderId="0" xfId="1" applyFont="1" applyFill="1" applyBorder="1" applyAlignment="1" applyProtection="1">
      <alignment horizontal="center" vertical="center" wrapText="1"/>
      <protection hidden="1"/>
    </xf>
    <xf numFmtId="0" fontId="70" fillId="0" borderId="0" xfId="0" applyFont="1" applyProtection="1">
      <protection hidden="1"/>
    </xf>
    <xf numFmtId="0" fontId="59" fillId="0" borderId="0" xfId="0" applyFont="1" applyProtection="1">
      <protection hidden="1"/>
    </xf>
    <xf numFmtId="0" fontId="59" fillId="7" borderId="0" xfId="0" applyFont="1" applyFill="1" applyBorder="1" applyProtection="1">
      <protection hidden="1"/>
    </xf>
    <xf numFmtId="2" fontId="63" fillId="31"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vertical="center" wrapText="1"/>
      <protection hidden="1"/>
    </xf>
    <xf numFmtId="0" fontId="39" fillId="0" borderId="0" xfId="0" applyFont="1" applyBorder="1" applyAlignment="1" applyProtection="1">
      <protection hidden="1"/>
    </xf>
    <xf numFmtId="0" fontId="18" fillId="0" borderId="0" xfId="0" applyFont="1" applyBorder="1" applyAlignment="1" applyProtection="1">
      <alignment horizontal="center" vertical="center" wrapText="1"/>
      <protection hidden="1"/>
    </xf>
    <xf numFmtId="49" fontId="48" fillId="18"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vertical="center" wrapText="1"/>
      <protection hidden="1"/>
    </xf>
    <xf numFmtId="0" fontId="39" fillId="0" borderId="0" xfId="0" applyFont="1" applyBorder="1" applyAlignment="1" applyProtection="1">
      <alignment horizontal="left"/>
      <protection hidden="1"/>
    </xf>
    <xf numFmtId="0" fontId="79" fillId="0" borderId="0" xfId="0" applyFont="1" applyBorder="1" applyAlignment="1" applyProtection="1">
      <protection hidden="1"/>
    </xf>
    <xf numFmtId="0" fontId="57" fillId="0" borderId="0" xfId="0" applyFont="1" applyBorder="1" applyAlignment="1" applyProtection="1">
      <protection hidden="1"/>
    </xf>
    <xf numFmtId="0" fontId="43" fillId="0" borderId="0" xfId="0" applyFont="1" applyBorder="1" applyAlignment="1" applyProtection="1">
      <protection hidden="1"/>
    </xf>
    <xf numFmtId="0" fontId="39" fillId="0" borderId="0" xfId="0" applyFont="1" applyBorder="1" applyAlignment="1" applyProtection="1">
      <alignment horizontal="center" vertical="center" wrapText="1"/>
      <protection hidden="1"/>
    </xf>
    <xf numFmtId="0" fontId="84" fillId="0" borderId="0" xfId="0" applyFont="1" applyBorder="1" applyAlignment="1" applyProtection="1">
      <alignment horizontal="center" vertical="center" wrapText="1"/>
      <protection hidden="1"/>
    </xf>
    <xf numFmtId="0" fontId="78" fillId="0" borderId="0" xfId="0" applyFont="1" applyBorder="1" applyAlignment="1" applyProtection="1">
      <alignment horizontal="center" vertical="center" wrapText="1"/>
      <protection hidden="1"/>
    </xf>
    <xf numFmtId="0" fontId="78" fillId="0" borderId="0" xfId="0" applyFont="1" applyBorder="1" applyAlignment="1" applyProtection="1">
      <alignment horizontal="center"/>
      <protection hidden="1"/>
    </xf>
    <xf numFmtId="0" fontId="43" fillId="0" borderId="0" xfId="0" applyFont="1" applyBorder="1" applyAlignment="1" applyProtection="1">
      <alignment horizontal="left"/>
      <protection hidden="1"/>
    </xf>
    <xf numFmtId="0" fontId="75" fillId="16" borderId="0" xfId="0" applyFont="1" applyFill="1" applyBorder="1" applyAlignment="1" applyProtection="1">
      <alignment horizontal="left" vertical="center" wrapText="1"/>
      <protection hidden="1"/>
    </xf>
    <xf numFmtId="0" fontId="57" fillId="16" borderId="0" xfId="1" applyFont="1" applyFill="1" applyBorder="1" applyAlignment="1" applyProtection="1">
      <alignment horizontal="left" vertical="center" wrapText="1"/>
      <protection hidden="1"/>
    </xf>
    <xf numFmtId="2" fontId="45" fillId="16" borderId="0" xfId="0" applyNumberFormat="1" applyFont="1" applyFill="1" applyBorder="1" applyAlignment="1" applyProtection="1">
      <alignment horizontal="center" vertical="center" wrapText="1"/>
      <protection hidden="1"/>
    </xf>
    <xf numFmtId="0" fontId="72" fillId="16" borderId="0" xfId="1" applyFont="1" applyFill="1" applyBorder="1" applyAlignment="1" applyProtection="1">
      <alignment horizontal="left" vertical="center" wrapText="1"/>
      <protection hidden="1"/>
    </xf>
    <xf numFmtId="0" fontId="75" fillId="15" borderId="0" xfId="0" applyFont="1" applyFill="1" applyBorder="1" applyAlignment="1" applyProtection="1">
      <alignment horizontal="left" vertical="center" wrapText="1"/>
      <protection hidden="1"/>
    </xf>
    <xf numFmtId="0" fontId="57" fillId="15" borderId="0" xfId="1" applyFont="1" applyFill="1" applyBorder="1" applyAlignment="1" applyProtection="1">
      <alignment horizontal="left" vertical="center" wrapText="1"/>
      <protection hidden="1"/>
    </xf>
    <xf numFmtId="49" fontId="62" fillId="14"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49" fontId="75" fillId="23" borderId="0" xfId="0" applyNumberFormat="1" applyFont="1" applyFill="1" applyBorder="1" applyAlignment="1" applyProtection="1">
      <alignment horizontal="left" vertical="center" wrapText="1"/>
      <protection hidden="1"/>
    </xf>
    <xf numFmtId="0" fontId="43" fillId="27" borderId="0" xfId="0" applyFont="1" applyFill="1" applyBorder="1" applyAlignment="1" applyProtection="1">
      <alignment vertical="center" wrapText="1"/>
      <protection hidden="1"/>
    </xf>
    <xf numFmtId="0" fontId="43" fillId="27" borderId="0" xfId="0" applyFont="1" applyFill="1" applyBorder="1" applyProtection="1">
      <protection hidden="1"/>
    </xf>
    <xf numFmtId="0" fontId="39" fillId="27" borderId="0" xfId="0" applyFont="1" applyFill="1" applyBorder="1" applyAlignment="1" applyProtection="1">
      <protection hidden="1"/>
    </xf>
    <xf numFmtId="0" fontId="77" fillId="16" borderId="0" xfId="0" applyFont="1" applyFill="1" applyBorder="1" applyAlignment="1" applyProtection="1">
      <alignment horizontal="left" vertical="center" wrapText="1"/>
      <protection hidden="1"/>
    </xf>
    <xf numFmtId="0" fontId="77" fillId="15" borderId="0" xfId="0" applyFont="1" applyFill="1" applyBorder="1" applyAlignment="1" applyProtection="1">
      <alignment horizontal="left" vertical="center" wrapText="1"/>
      <protection hidden="1"/>
    </xf>
    <xf numFmtId="0" fontId="18" fillId="15" borderId="0" xfId="0" applyFont="1" applyFill="1" applyBorder="1" applyAlignment="1" applyProtection="1">
      <alignment horizontal="left" vertical="center" wrapText="1"/>
      <protection hidden="1"/>
    </xf>
    <xf numFmtId="0" fontId="77" fillId="10" borderId="0" xfId="0" applyFont="1" applyFill="1" applyBorder="1" applyAlignment="1">
      <alignment horizontal="left" vertical="center" wrapText="1"/>
    </xf>
    <xf numFmtId="0" fontId="18" fillId="16" borderId="0" xfId="0" applyFont="1" applyFill="1" applyBorder="1" applyAlignment="1" applyProtection="1">
      <alignment horizontal="left" vertical="center" wrapText="1"/>
      <protection hidden="1"/>
    </xf>
    <xf numFmtId="49" fontId="18" fillId="16" borderId="0" xfId="0" applyNumberFormat="1" applyFont="1" applyFill="1" applyBorder="1" applyAlignment="1" applyProtection="1">
      <alignment horizontal="left" vertical="center" wrapText="1"/>
      <protection hidden="1"/>
    </xf>
    <xf numFmtId="49" fontId="57" fillId="16" borderId="0" xfId="1" applyNumberFormat="1" applyFont="1" applyFill="1" applyBorder="1" applyAlignment="1" applyProtection="1">
      <alignment horizontal="left" vertical="center" wrapText="1"/>
      <protection hidden="1"/>
    </xf>
    <xf numFmtId="49" fontId="18" fillId="15" borderId="0" xfId="0" applyNumberFormat="1" applyFont="1" applyFill="1" applyBorder="1" applyAlignment="1" applyProtection="1">
      <alignment horizontal="left" vertical="center" wrapText="1"/>
      <protection hidden="1"/>
    </xf>
    <xf numFmtId="49" fontId="57" fillId="15" borderId="0" xfId="1" applyNumberFormat="1" applyFont="1" applyFill="1" applyBorder="1" applyAlignment="1" applyProtection="1">
      <alignment horizontal="left" vertical="center" wrapText="1"/>
      <protection hidden="1"/>
    </xf>
    <xf numFmtId="49" fontId="82" fillId="15" borderId="0" xfId="0" applyNumberFormat="1" applyFont="1" applyFill="1" applyBorder="1" applyAlignment="1" applyProtection="1">
      <alignment horizontal="left" vertical="center" wrapText="1"/>
      <protection hidden="1"/>
    </xf>
    <xf numFmtId="49" fontId="83" fillId="16" borderId="0" xfId="0" applyNumberFormat="1" applyFont="1" applyFill="1" applyBorder="1" applyAlignment="1" applyProtection="1">
      <alignment horizontal="left" vertical="center" wrapText="1"/>
      <protection hidden="1"/>
    </xf>
    <xf numFmtId="49" fontId="18" fillId="49" borderId="0" xfId="0" applyNumberFormat="1" applyFont="1" applyFill="1" applyBorder="1" applyAlignment="1" applyProtection="1">
      <alignment horizontal="left" vertical="center" wrapText="1"/>
      <protection hidden="1"/>
    </xf>
    <xf numFmtId="0" fontId="77" fillId="49" borderId="0" xfId="0" applyFont="1" applyFill="1" applyBorder="1" applyAlignment="1" applyProtection="1">
      <alignment horizontal="left" vertical="center" wrapText="1"/>
      <protection hidden="1"/>
    </xf>
    <xf numFmtId="0" fontId="39" fillId="49" borderId="0" xfId="0" applyFont="1" applyFill="1" applyBorder="1" applyAlignment="1" applyProtection="1">
      <alignment horizontal="left" vertical="center" wrapText="1"/>
      <protection hidden="1"/>
    </xf>
    <xf numFmtId="0" fontId="39" fillId="19" borderId="0" xfId="0" applyFont="1" applyFill="1" applyBorder="1" applyAlignment="1" applyProtection="1">
      <alignment horizontal="left" vertical="center" wrapText="1"/>
      <protection hidden="1"/>
    </xf>
    <xf numFmtId="0" fontId="39" fillId="15" borderId="0" xfId="0" applyFont="1" applyFill="1" applyBorder="1" applyAlignment="1" applyProtection="1">
      <alignment horizontal="left" vertical="center" wrapText="1"/>
      <protection hidden="1"/>
    </xf>
    <xf numFmtId="0" fontId="39" fillId="16" borderId="0" xfId="0" applyFont="1" applyFill="1" applyBorder="1" applyAlignment="1" applyProtection="1">
      <alignment horizontal="left" vertical="center" wrapText="1"/>
      <protection hidden="1"/>
    </xf>
    <xf numFmtId="0" fontId="39" fillId="23" borderId="0" xfId="0" applyFont="1" applyFill="1" applyBorder="1" applyAlignment="1" applyProtection="1">
      <alignment horizontal="left" vertical="center" wrapText="1"/>
      <protection hidden="1"/>
    </xf>
    <xf numFmtId="0" fontId="75" fillId="23" borderId="0" xfId="0" applyFont="1" applyFill="1" applyBorder="1" applyAlignment="1" applyProtection="1">
      <alignment horizontal="left" vertical="center" wrapText="1"/>
      <protection hidden="1"/>
    </xf>
    <xf numFmtId="0" fontId="72" fillId="23" borderId="0" xfId="0" applyFont="1" applyFill="1" applyBorder="1" applyAlignment="1" applyProtection="1">
      <alignment horizontal="left" vertical="center" wrapText="1"/>
      <protection hidden="1"/>
    </xf>
    <xf numFmtId="49" fontId="75" fillId="19" borderId="0" xfId="0" applyNumberFormat="1" applyFont="1" applyFill="1" applyBorder="1" applyAlignment="1" applyProtection="1">
      <alignment horizontal="left" vertical="center" wrapText="1"/>
      <protection hidden="1"/>
    </xf>
    <xf numFmtId="49" fontId="72" fillId="23" borderId="0" xfId="0" applyNumberFormat="1" applyFont="1" applyFill="1" applyBorder="1" applyAlignment="1" applyProtection="1">
      <alignment horizontal="left" vertical="center" wrapText="1"/>
      <protection hidden="1"/>
    </xf>
    <xf numFmtId="0" fontId="72" fillId="15" borderId="0" xfId="0" applyFont="1" applyFill="1" applyBorder="1" applyAlignment="1" applyProtection="1">
      <alignment horizontal="left" vertical="center" wrapText="1"/>
      <protection hidden="1"/>
    </xf>
    <xf numFmtId="49" fontId="39" fillId="23" borderId="0" xfId="0" applyNumberFormat="1" applyFont="1" applyFill="1" applyBorder="1" applyAlignment="1" applyProtection="1">
      <alignment horizontal="left" vertical="center" wrapText="1"/>
      <protection hidden="1"/>
    </xf>
    <xf numFmtId="49" fontId="39" fillId="19" borderId="0" xfId="0" applyNumberFormat="1" applyFont="1" applyFill="1" applyBorder="1" applyAlignment="1" applyProtection="1">
      <alignment horizontal="left" vertical="center" wrapText="1"/>
      <protection hidden="1"/>
    </xf>
    <xf numFmtId="0" fontId="23" fillId="10" borderId="0" xfId="0" applyFont="1" applyFill="1" applyBorder="1" applyAlignment="1" applyProtection="1">
      <alignment horizontal="left" vertical="center" wrapText="1"/>
      <protection hidden="1"/>
    </xf>
    <xf numFmtId="0" fontId="39" fillId="10" borderId="0" xfId="0" applyFont="1" applyFill="1" applyBorder="1" applyAlignment="1" applyProtection="1">
      <alignment horizontal="left" vertical="center" wrapText="1"/>
      <protection hidden="1"/>
    </xf>
    <xf numFmtId="0" fontId="39" fillId="10" borderId="0" xfId="0" applyFont="1" applyFill="1" applyBorder="1" applyAlignment="1" applyProtection="1">
      <alignment horizontal="left"/>
      <protection hidden="1"/>
    </xf>
    <xf numFmtId="0" fontId="85" fillId="0" borderId="0" xfId="0" applyFont="1" applyBorder="1" applyAlignment="1" applyProtection="1">
      <protection hidden="1"/>
    </xf>
    <xf numFmtId="0" fontId="85" fillId="16" borderId="0" xfId="1" applyFont="1" applyFill="1" applyBorder="1" applyAlignment="1" applyProtection="1">
      <alignment horizontal="left" vertical="center" wrapText="1"/>
      <protection hidden="1"/>
    </xf>
    <xf numFmtId="0" fontId="85" fillId="15" borderId="0" xfId="1" applyFont="1" applyFill="1" applyBorder="1" applyAlignment="1" applyProtection="1">
      <alignment horizontal="left" vertical="center" wrapText="1"/>
      <protection hidden="1"/>
    </xf>
    <xf numFmtId="0" fontId="85" fillId="23" borderId="0" xfId="1" applyFont="1" applyFill="1" applyBorder="1" applyAlignment="1" applyProtection="1">
      <alignment horizontal="left" vertical="center" wrapText="1"/>
      <protection hidden="1"/>
    </xf>
    <xf numFmtId="0" fontId="73" fillId="27" borderId="0" xfId="0" applyFont="1" applyFill="1" applyBorder="1" applyProtection="1">
      <protection hidden="1"/>
    </xf>
    <xf numFmtId="2" fontId="45" fillId="23" borderId="0" xfId="0" applyNumberFormat="1" applyFont="1" applyFill="1" applyBorder="1" applyAlignment="1" applyProtection="1">
      <alignment horizontal="center" vertical="center" wrapText="1"/>
      <protection hidden="1"/>
    </xf>
    <xf numFmtId="0" fontId="85" fillId="10" borderId="0" xfId="1" applyFont="1" applyFill="1" applyBorder="1" applyAlignment="1">
      <alignment horizontal="left" vertical="center" wrapText="1"/>
    </xf>
    <xf numFmtId="0" fontId="62" fillId="27" borderId="0" xfId="0" applyFont="1" applyFill="1" applyBorder="1" applyAlignment="1">
      <alignment horizontal="center" vertical="center" wrapText="1"/>
    </xf>
    <xf numFmtId="0" fontId="39" fillId="0" borderId="0" xfId="0" applyFont="1" applyBorder="1" applyAlignment="1" applyProtection="1">
      <alignment horizontal="center"/>
      <protection hidden="1"/>
    </xf>
    <xf numFmtId="0" fontId="85" fillId="10" borderId="0" xfId="1" applyFont="1" applyFill="1" applyBorder="1" applyAlignment="1" applyProtection="1">
      <alignment horizontal="left" vertical="center" wrapText="1"/>
      <protection hidden="1"/>
    </xf>
    <xf numFmtId="0" fontId="85" fillId="10" borderId="0" xfId="1" applyFont="1" applyFill="1" applyBorder="1" applyAlignment="1">
      <alignment horizontal="left" vertical="center"/>
    </xf>
    <xf numFmtId="49" fontId="85" fillId="16" borderId="0" xfId="1" applyNumberFormat="1" applyFont="1" applyFill="1" applyBorder="1" applyAlignment="1" applyProtection="1">
      <alignment horizontal="left" vertical="center" wrapText="1"/>
      <protection hidden="1"/>
    </xf>
    <xf numFmtId="49" fontId="85" fillId="15" borderId="0" xfId="1" applyNumberFormat="1" applyFont="1" applyFill="1" applyBorder="1" applyAlignment="1" applyProtection="1">
      <alignment horizontal="left" vertical="center" wrapText="1"/>
      <protection hidden="1"/>
    </xf>
    <xf numFmtId="49" fontId="85" fillId="16" borderId="0" xfId="0" applyNumberFormat="1" applyFont="1" applyFill="1" applyBorder="1" applyAlignment="1" applyProtection="1">
      <alignment horizontal="left" vertical="center" wrapText="1"/>
      <protection hidden="1"/>
    </xf>
    <xf numFmtId="2" fontId="46" fillId="15" borderId="0" xfId="0" applyNumberFormat="1" applyFont="1" applyFill="1" applyBorder="1" applyAlignment="1" applyProtection="1">
      <alignment horizontal="center" vertical="center"/>
      <protection hidden="1"/>
    </xf>
    <xf numFmtId="2" fontId="64" fillId="40" borderId="0" xfId="0" applyNumberFormat="1" applyFont="1" applyFill="1" applyBorder="1" applyAlignment="1" applyProtection="1">
      <alignment horizontal="center" vertical="center"/>
      <protection hidden="1"/>
    </xf>
    <xf numFmtId="2" fontId="46" fillId="16" borderId="0" xfId="0" applyNumberFormat="1" applyFont="1" applyFill="1" applyBorder="1" applyAlignment="1" applyProtection="1">
      <alignment horizontal="center" vertical="center"/>
      <protection hidden="1"/>
    </xf>
    <xf numFmtId="2" fontId="43" fillId="31" borderId="0" xfId="0" applyNumberFormat="1" applyFont="1" applyFill="1" applyBorder="1" applyAlignment="1" applyProtection="1">
      <alignment horizontal="center" vertical="center"/>
      <protection hidden="1"/>
    </xf>
    <xf numFmtId="0" fontId="85" fillId="16" borderId="0" xfId="0" applyFont="1" applyFill="1" applyBorder="1" applyAlignment="1" applyProtection="1">
      <alignment horizontal="left" vertical="center" wrapText="1"/>
      <protection hidden="1"/>
    </xf>
    <xf numFmtId="49" fontId="62" fillId="14"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43" fillId="22"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protection hidden="1"/>
    </xf>
    <xf numFmtId="2" fontId="46" fillId="16" borderId="0" xfId="0" applyNumberFormat="1" applyFont="1" applyFill="1" applyBorder="1" applyAlignment="1" applyProtection="1">
      <alignment horizontal="center" vertical="center"/>
      <protection hidden="1"/>
    </xf>
    <xf numFmtId="2" fontId="64" fillId="31" borderId="0" xfId="0" applyNumberFormat="1" applyFont="1" applyFill="1" applyBorder="1" applyAlignment="1" applyProtection="1">
      <alignment horizontal="center" vertical="center"/>
      <protection hidden="1"/>
    </xf>
    <xf numFmtId="0" fontId="39" fillId="0" borderId="0" xfId="0" applyFont="1" applyBorder="1" applyAlignment="1" applyProtection="1">
      <protection hidden="1"/>
    </xf>
    <xf numFmtId="49" fontId="43" fillId="30" borderId="0" xfId="0" applyNumberFormat="1" applyFont="1" applyFill="1" applyBorder="1" applyAlignment="1" applyProtection="1">
      <alignment horizontal="center" vertical="center" wrapText="1"/>
      <protection hidden="1"/>
    </xf>
    <xf numFmtId="0" fontId="18" fillId="7" borderId="0" xfId="0" applyFont="1" applyFill="1" applyBorder="1" applyAlignment="1" applyProtection="1">
      <alignment horizontal="center" vertical="center" wrapText="1"/>
      <protection hidden="1"/>
    </xf>
    <xf numFmtId="2" fontId="65" fillId="31" borderId="0" xfId="0" applyNumberFormat="1" applyFont="1" applyFill="1" applyBorder="1" applyAlignment="1" applyProtection="1">
      <alignment horizontal="center" vertical="center"/>
      <protection hidden="1"/>
    </xf>
    <xf numFmtId="2" fontId="67" fillId="31"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49" fontId="61" fillId="15" borderId="0" xfId="0" applyNumberFormat="1" applyFont="1" applyFill="1" applyBorder="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43" fillId="22" borderId="0" xfId="0" applyNumberFormat="1" applyFont="1" applyFill="1" applyBorder="1" applyAlignment="1" applyProtection="1">
      <alignment horizontal="center" vertical="center" wrapText="1"/>
      <protection hidden="1"/>
    </xf>
    <xf numFmtId="2" fontId="46" fillId="19"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2" fontId="46" fillId="23" borderId="0" xfId="0" applyNumberFormat="1" applyFont="1" applyFill="1" applyBorder="1" applyAlignment="1" applyProtection="1">
      <alignment horizontal="center" vertical="center" wrapText="1"/>
      <protection hidden="1"/>
    </xf>
    <xf numFmtId="2" fontId="45" fillId="16" borderId="0" xfId="0" quotePrefix="1"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0" fontId="48" fillId="43" borderId="0" xfId="0" applyFont="1" applyFill="1" applyBorder="1" applyAlignment="1" applyProtection="1">
      <alignment horizontal="left" vertical="center" wrapText="1"/>
      <protection hidden="1"/>
    </xf>
    <xf numFmtId="49" fontId="43" fillId="14" borderId="0" xfId="0" applyNumberFormat="1" applyFont="1" applyFill="1" applyBorder="1" applyAlignment="1" applyProtection="1">
      <alignment horizontal="center" vertical="center" wrapText="1"/>
      <protection hidden="1"/>
    </xf>
    <xf numFmtId="2" fontId="45" fillId="23" borderId="0" xfId="0" applyNumberFormat="1" applyFont="1" applyFill="1" applyBorder="1" applyAlignment="1" applyProtection="1">
      <alignment horizontal="center" vertical="center" wrapText="1"/>
      <protection hidden="1"/>
    </xf>
    <xf numFmtId="2" fontId="43" fillId="38" borderId="0" xfId="0" applyNumberFormat="1" applyFont="1" applyFill="1" applyBorder="1" applyAlignment="1" applyProtection="1">
      <alignment horizontal="center" vertical="center" wrapText="1"/>
      <protection hidden="1"/>
    </xf>
    <xf numFmtId="2" fontId="43" fillId="13" borderId="0" xfId="0" applyNumberFormat="1" applyFont="1" applyFill="1" applyBorder="1" applyAlignment="1" applyProtection="1">
      <alignment horizontal="center" vertical="center" wrapText="1"/>
      <protection hidden="1"/>
    </xf>
    <xf numFmtId="2" fontId="43" fillId="31" borderId="0" xfId="0" applyNumberFormat="1" applyFont="1" applyFill="1" applyBorder="1" applyAlignment="1" applyProtection="1">
      <alignment horizontal="center" vertical="center" wrapText="1"/>
      <protection hidden="1"/>
    </xf>
    <xf numFmtId="2" fontId="43" fillId="40"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0" fontId="39" fillId="0" borderId="0" xfId="0" applyFont="1" applyBorder="1" applyAlignment="1" applyProtection="1">
      <alignment horizontal="center" vertical="center" wrapText="1"/>
      <protection hidden="1"/>
    </xf>
    <xf numFmtId="0" fontId="39" fillId="8" borderId="0" xfId="0" applyFont="1" applyFill="1" applyBorder="1" applyAlignment="1" applyProtection="1">
      <alignment horizontal="center" vertical="center" wrapText="1"/>
      <protection hidden="1"/>
    </xf>
    <xf numFmtId="2" fontId="67" fillId="38"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62" fillId="27" borderId="0" xfId="0" applyFont="1" applyFill="1" applyBorder="1" applyAlignment="1">
      <alignment horizontal="center" vertical="center" wrapText="1"/>
    </xf>
    <xf numFmtId="49" fontId="48" fillId="54" borderId="0" xfId="0" applyNumberFormat="1" applyFont="1" applyFill="1" applyBorder="1" applyAlignment="1" applyProtection="1">
      <alignment vertical="center" wrapText="1"/>
      <protection hidden="1"/>
    </xf>
    <xf numFmtId="49" fontId="85" fillId="23" borderId="0" xfId="0" applyNumberFormat="1" applyFont="1" applyFill="1" applyBorder="1" applyAlignment="1" applyProtection="1">
      <alignment horizontal="left" vertical="center" wrapText="1"/>
      <protection hidden="1"/>
    </xf>
    <xf numFmtId="2" fontId="86" fillId="16" borderId="0" xfId="0" applyNumberFormat="1" applyFont="1" applyFill="1" applyBorder="1" applyAlignment="1" applyProtection="1">
      <alignment horizontal="center" vertical="center" wrapText="1"/>
      <protection hidden="1"/>
    </xf>
    <xf numFmtId="2" fontId="60" fillId="15" borderId="0" xfId="0" applyNumberFormat="1" applyFont="1" applyFill="1" applyBorder="1" applyAlignment="1" applyProtection="1">
      <alignment horizontal="center" vertical="center" wrapText="1"/>
      <protection hidden="1"/>
    </xf>
    <xf numFmtId="49" fontId="88" fillId="26" borderId="0" xfId="0" applyNumberFormat="1" applyFont="1" applyFill="1" applyBorder="1" applyAlignment="1" applyProtection="1">
      <alignment horizontal="center" vertical="center"/>
      <protection hidden="1"/>
    </xf>
    <xf numFmtId="0" fontId="85" fillId="23" borderId="0" xfId="0" applyFont="1" applyFill="1" applyBorder="1" applyAlignment="1" applyProtection="1">
      <alignment vertical="center" wrapText="1"/>
      <protection hidden="1"/>
    </xf>
    <xf numFmtId="49" fontId="85" fillId="23" borderId="0" xfId="0" applyNumberFormat="1" applyFont="1" applyFill="1" applyBorder="1" applyAlignment="1" applyProtection="1">
      <alignment horizontal="left" vertical="center" wrapText="1"/>
      <protection hidden="1"/>
    </xf>
    <xf numFmtId="0" fontId="43" fillId="27" borderId="30" xfId="0" applyFont="1" applyFill="1" applyBorder="1" applyAlignment="1" applyProtection="1">
      <alignment vertical="center" wrapText="1"/>
      <protection hidden="1"/>
    </xf>
    <xf numFmtId="0" fontId="84" fillId="0" borderId="30" xfId="0" applyFont="1" applyBorder="1" applyAlignment="1" applyProtection="1">
      <alignment horizontal="center" vertical="center" wrapText="1"/>
      <protection hidden="1"/>
    </xf>
    <xf numFmtId="0" fontId="39" fillId="0" borderId="0" xfId="0" applyFont="1" applyFill="1" applyBorder="1" applyAlignment="1" applyProtection="1">
      <protection hidden="1"/>
    </xf>
    <xf numFmtId="0" fontId="87" fillId="27" borderId="0" xfId="0" applyFont="1" applyFill="1" applyBorder="1" applyAlignment="1">
      <alignment horizontal="center" vertical="center" wrapText="1"/>
    </xf>
    <xf numFmtId="0" fontId="89" fillId="15" borderId="0" xfId="1" applyFont="1" applyFill="1" applyBorder="1" applyAlignment="1" applyProtection="1">
      <alignment horizontal="left" vertical="center" wrapText="1"/>
      <protection hidden="1"/>
    </xf>
    <xf numFmtId="49" fontId="89" fillId="16" borderId="0" xfId="1" applyNumberFormat="1" applyFont="1" applyFill="1" applyBorder="1" applyAlignment="1" applyProtection="1">
      <alignment horizontal="left" vertical="center" wrapText="1"/>
      <protection hidden="1"/>
    </xf>
    <xf numFmtId="0" fontId="89" fillId="23" borderId="0" xfId="1" applyFont="1" applyFill="1" applyBorder="1" applyAlignment="1" applyProtection="1">
      <alignment horizontal="left" vertical="center" wrapText="1"/>
      <protection hidden="1"/>
    </xf>
    <xf numFmtId="0" fontId="89" fillId="19" borderId="0" xfId="1" applyFont="1" applyFill="1" applyBorder="1" applyAlignment="1" applyProtection="1">
      <alignment horizontal="left" vertical="center" wrapText="1"/>
      <protection hidden="1"/>
    </xf>
    <xf numFmtId="2" fontId="90" fillId="13" borderId="0" xfId="0" applyNumberFormat="1" applyFont="1" applyFill="1" applyBorder="1" applyAlignment="1" applyProtection="1">
      <alignment horizontal="center" vertical="center" wrapText="1"/>
      <protection hidden="1"/>
    </xf>
    <xf numFmtId="0" fontId="73" fillId="15" borderId="0" xfId="0" applyFont="1" applyFill="1" applyBorder="1" applyAlignment="1" applyProtection="1">
      <alignment horizontal="left" vertical="center" wrapText="1"/>
      <protection hidden="1"/>
    </xf>
    <xf numFmtId="0" fontId="73" fillId="16" borderId="0" xfId="0" applyFont="1" applyFill="1" applyBorder="1" applyAlignment="1" applyProtection="1">
      <alignment horizontal="left" vertical="center" wrapText="1"/>
      <protection hidden="1"/>
    </xf>
    <xf numFmtId="49" fontId="48" fillId="53" borderId="0" xfId="0" applyNumberFormat="1" applyFont="1" applyFill="1" applyBorder="1" applyAlignment="1" applyProtection="1">
      <alignment horizontal="center" vertical="center" wrapText="1"/>
      <protection hidden="1"/>
    </xf>
    <xf numFmtId="0" fontId="92" fillId="16" borderId="0" xfId="1" applyFont="1" applyFill="1" applyBorder="1" applyAlignment="1" applyProtection="1">
      <alignment horizontal="left" vertical="center" wrapText="1"/>
      <protection hidden="1"/>
    </xf>
    <xf numFmtId="49" fontId="85" fillId="19" borderId="0" xfId="0" applyNumberFormat="1" applyFont="1" applyFill="1" applyBorder="1" applyAlignment="1" applyProtection="1">
      <alignment vertical="center" wrapText="1"/>
      <protection hidden="1"/>
    </xf>
    <xf numFmtId="49" fontId="92" fillId="19" borderId="0" xfId="1" applyNumberFormat="1" applyFont="1" applyFill="1" applyBorder="1" applyAlignment="1" applyProtection="1">
      <alignment vertical="center" wrapText="1"/>
      <protection hidden="1"/>
    </xf>
    <xf numFmtId="0" fontId="92" fillId="15" borderId="0" xfId="1" applyFont="1" applyFill="1" applyBorder="1" applyAlignment="1" applyProtection="1">
      <alignment horizontal="left" vertical="center" wrapText="1"/>
      <protection hidden="1"/>
    </xf>
    <xf numFmtId="2" fontId="46" fillId="15"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39" fillId="0" borderId="0" xfId="0" applyFont="1" applyBorder="1" applyAlignment="1" applyProtection="1">
      <protection hidden="1"/>
    </xf>
    <xf numFmtId="2" fontId="86" fillId="16" borderId="0" xfId="0" quotePrefix="1"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2" fontId="46" fillId="15" borderId="0" xfId="0"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2" fontId="86" fillId="16" borderId="0" xfId="0" quotePrefix="1"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0" fontId="39" fillId="0" borderId="0" xfId="0" applyFont="1" applyBorder="1" applyAlignment="1" applyProtection="1">
      <protection hidden="1"/>
    </xf>
    <xf numFmtId="49" fontId="43" fillId="14" borderId="0" xfId="0" applyNumberFormat="1" applyFont="1" applyFill="1" applyBorder="1" applyAlignment="1" applyProtection="1">
      <alignment horizontal="center" vertical="center" wrapText="1"/>
      <protection hidden="1"/>
    </xf>
    <xf numFmtId="0" fontId="85" fillId="16" borderId="0" xfId="0" applyFont="1" applyFill="1" applyBorder="1" applyAlignment="1" applyProtection="1">
      <alignment horizontal="left" vertical="center" wrapText="1"/>
      <protection hidden="1"/>
    </xf>
    <xf numFmtId="49" fontId="76" fillId="45"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2" fontId="86" fillId="16" borderId="0" xfId="0" applyNumberFormat="1" applyFont="1" applyFill="1" applyBorder="1" applyAlignment="1" applyProtection="1">
      <alignment horizontal="center" vertical="center" wrapText="1"/>
      <protection hidden="1"/>
    </xf>
    <xf numFmtId="49" fontId="76" fillId="20"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2" fontId="4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3" fillId="14" borderId="0" xfId="0" applyNumberFormat="1" applyFont="1" applyFill="1" applyBorder="1" applyAlignment="1" applyProtection="1">
      <alignment horizontal="center" vertical="center" wrapText="1"/>
      <protection hidden="1"/>
    </xf>
    <xf numFmtId="49" fontId="87" fillId="26" borderId="0" xfId="0" applyNumberFormat="1" applyFont="1" applyFill="1" applyBorder="1" applyAlignment="1" applyProtection="1">
      <alignment horizontal="center" vertical="center" wrapText="1"/>
      <protection hidden="1"/>
    </xf>
    <xf numFmtId="2" fontId="43" fillId="5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62" fillId="14"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3" fillId="12" borderId="0" xfId="0" applyNumberFormat="1" applyFont="1" applyFill="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0" fontId="85" fillId="23" borderId="0" xfId="0" applyFont="1" applyFill="1" applyBorder="1" applyAlignment="1" applyProtection="1">
      <alignment horizontal="left" vertical="center" wrapText="1"/>
      <protection hidden="1"/>
    </xf>
    <xf numFmtId="49" fontId="43" fillId="12"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39" fillId="0" borderId="0" xfId="0" applyFont="1" applyBorder="1" applyAlignment="1" applyProtection="1">
      <alignment horizontal="center"/>
      <protection hidden="1"/>
    </xf>
    <xf numFmtId="0" fontId="39" fillId="15" borderId="0" xfId="0" applyFont="1" applyFill="1" applyBorder="1" applyAlignment="1" applyProtection="1">
      <alignment horizontal="left" vertical="center" wrapText="1"/>
      <protection hidden="1"/>
    </xf>
    <xf numFmtId="0" fontId="18" fillId="0" borderId="0" xfId="0" applyFont="1" applyAlignment="1" applyProtection="1">
      <alignment horizontal="center" vertical="center" wrapText="1"/>
      <protection hidden="1"/>
    </xf>
    <xf numFmtId="0" fontId="39" fillId="16" borderId="0" xfId="0" applyFont="1" applyFill="1" applyAlignment="1" applyProtection="1">
      <alignment horizontal="left" vertical="center" wrapText="1"/>
      <protection hidden="1"/>
    </xf>
    <xf numFmtId="2" fontId="86" fillId="16" borderId="0" xfId="0" applyNumberFormat="1" applyFont="1" applyFill="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85" fillId="15" borderId="0" xfId="0" applyFont="1" applyFill="1" applyBorder="1" applyAlignment="1" applyProtection="1">
      <alignment horizontal="left" vertical="center" wrapText="1"/>
      <protection hidden="1"/>
    </xf>
    <xf numFmtId="2" fontId="46" fillId="15" borderId="0" xfId="0"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2" fontId="46" fillId="16"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62" fillId="14" borderId="0" xfId="0" applyFont="1" applyFill="1" applyBorder="1" applyAlignment="1" applyProtection="1">
      <alignment horizontal="center" vertical="center" wrapText="1"/>
      <protection hidden="1"/>
    </xf>
    <xf numFmtId="0" fontId="62" fillId="26" borderId="0" xfId="0" applyFont="1" applyFill="1" applyBorder="1" applyAlignment="1" applyProtection="1">
      <alignment horizontal="center" vertical="center" wrapText="1"/>
      <protection hidden="1"/>
    </xf>
    <xf numFmtId="0" fontId="79" fillId="15" borderId="0" xfId="0" applyFont="1" applyFill="1" applyBorder="1" applyAlignment="1" applyProtection="1">
      <alignment horizontal="left" vertical="center" wrapText="1"/>
      <protection hidden="1"/>
    </xf>
    <xf numFmtId="0" fontId="95" fillId="15" borderId="0" xfId="1" applyFont="1" applyFill="1" applyBorder="1" applyAlignment="1" applyProtection="1">
      <alignment horizontal="left" vertical="center" wrapText="1"/>
      <protection hidden="1"/>
    </xf>
    <xf numFmtId="0" fontId="79" fillId="15" borderId="0" xfId="1" applyFont="1" applyFill="1" applyBorder="1" applyAlignment="1" applyProtection="1">
      <alignment horizontal="left" vertical="center" wrapText="1"/>
      <protection hidden="1"/>
    </xf>
    <xf numFmtId="49" fontId="79" fillId="19" borderId="0" xfId="1" applyNumberFormat="1" applyFont="1" applyFill="1" applyBorder="1" applyAlignment="1" applyProtection="1">
      <alignment horizontal="left" vertical="center" wrapText="1"/>
      <protection hidden="1"/>
    </xf>
    <xf numFmtId="1" fontId="45" fillId="16" borderId="0" xfId="0" applyNumberFormat="1" applyFont="1" applyFill="1" applyBorder="1" applyAlignment="1" applyProtection="1">
      <alignment horizontal="center" vertical="center" wrapText="1"/>
      <protection hidden="1"/>
    </xf>
    <xf numFmtId="1" fontId="45" fillId="16" borderId="0" xfId="0" quotePrefix="1" applyNumberFormat="1" applyFont="1" applyFill="1" applyBorder="1" applyAlignment="1" applyProtection="1">
      <alignment horizontal="center" vertical="center" wrapText="1"/>
      <protection hidden="1"/>
    </xf>
    <xf numFmtId="0" fontId="95" fillId="16" borderId="0" xfId="1" applyFont="1" applyFill="1" applyBorder="1" applyAlignment="1" applyProtection="1">
      <alignment horizontal="left" vertical="center" wrapText="1"/>
      <protection hidden="1"/>
    </xf>
    <xf numFmtId="0" fontId="95" fillId="23" borderId="0" xfId="1" applyFont="1" applyFill="1" applyBorder="1" applyAlignment="1" applyProtection="1">
      <alignment horizontal="left" vertical="center" wrapText="1"/>
      <protection hidden="1"/>
    </xf>
    <xf numFmtId="0" fontId="95" fillId="10" borderId="0" xfId="1" applyFont="1" applyFill="1" applyBorder="1" applyAlignment="1">
      <alignment horizontal="left" vertical="center" wrapText="1"/>
    </xf>
    <xf numFmtId="0" fontId="95" fillId="10" borderId="0" xfId="1" applyFont="1" applyFill="1" applyBorder="1" applyAlignment="1" applyProtection="1">
      <alignment horizontal="left" vertical="center" wrapText="1"/>
      <protection hidden="1"/>
    </xf>
    <xf numFmtId="0" fontId="95" fillId="10" borderId="0" xfId="1" applyFont="1" applyFill="1" applyBorder="1" applyAlignment="1">
      <alignment horizontal="left" vertical="center"/>
    </xf>
    <xf numFmtId="49" fontId="95" fillId="16" borderId="0" xfId="1" applyNumberFormat="1" applyFont="1" applyFill="1" applyBorder="1" applyAlignment="1" applyProtection="1">
      <alignment horizontal="left" vertical="center" wrapText="1"/>
      <protection hidden="1"/>
    </xf>
    <xf numFmtId="49" fontId="95" fillId="15" borderId="0" xfId="1" applyNumberFormat="1" applyFont="1" applyFill="1" applyBorder="1" applyAlignment="1" applyProtection="1">
      <alignment horizontal="left" vertical="center" wrapText="1"/>
      <protection hidden="1"/>
    </xf>
    <xf numFmtId="49" fontId="95" fillId="49" borderId="0" xfId="1" applyNumberFormat="1" applyFont="1" applyFill="1" applyBorder="1" applyAlignment="1" applyProtection="1">
      <alignment horizontal="left" vertical="center" wrapText="1"/>
      <protection hidden="1"/>
    </xf>
    <xf numFmtId="2" fontId="46" fillId="15" borderId="0" xfId="0" applyNumberFormat="1" applyFont="1" applyFill="1" applyBorder="1" applyAlignment="1" applyProtection="1">
      <alignment horizontal="center" vertical="center" wrapText="1"/>
      <protection hidden="1"/>
    </xf>
    <xf numFmtId="0" fontId="85" fillId="15" borderId="0" xfId="0" applyFont="1" applyFill="1" applyBorder="1" applyAlignment="1" applyProtection="1">
      <alignment horizontal="left" vertical="center" wrapText="1"/>
      <protection hidden="1"/>
    </xf>
    <xf numFmtId="0" fontId="18" fillId="0" borderId="0" xfId="0" applyFont="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85" fillId="19" borderId="0" xfId="0" applyNumberFormat="1" applyFont="1" applyFill="1" applyBorder="1" applyAlignment="1" applyProtection="1">
      <alignment horizontal="left" vertical="center" wrapText="1"/>
      <protection hidden="1"/>
    </xf>
    <xf numFmtId="49" fontId="43" fillId="26" borderId="0" xfId="0" applyNumberFormat="1" applyFont="1" applyFill="1" applyBorder="1" applyAlignment="1" applyProtection="1">
      <alignment horizontal="center" vertical="center" wrapText="1"/>
      <protection hidden="1"/>
    </xf>
    <xf numFmtId="49" fontId="61" fillId="15" borderId="0" xfId="0" applyNumberFormat="1" applyFont="1" applyFill="1" applyBorder="1" applyAlignment="1" applyProtection="1">
      <alignment horizontal="center" vertical="center" wrapText="1"/>
      <protection hidden="1"/>
    </xf>
    <xf numFmtId="0" fontId="96" fillId="0" borderId="0" xfId="0" applyFont="1" applyAlignment="1"/>
    <xf numFmtId="0" fontId="96" fillId="0" borderId="31" xfId="0" applyFont="1" applyBorder="1" applyAlignment="1">
      <alignment vertical="top" wrapText="1"/>
    </xf>
    <xf numFmtId="1" fontId="96" fillId="0" borderId="0" xfId="0" applyNumberFormat="1" applyFont="1" applyAlignment="1">
      <alignment horizontal="center"/>
    </xf>
    <xf numFmtId="0" fontId="96" fillId="0" borderId="31" xfId="0" applyFont="1" applyBorder="1" applyAlignment="1">
      <alignment horizontal="center" vertical="top" wrapText="1"/>
    </xf>
    <xf numFmtId="0" fontId="98" fillId="0" borderId="31" xfId="1" applyFont="1" applyBorder="1" applyAlignment="1">
      <alignment wrapText="1"/>
    </xf>
    <xf numFmtId="1" fontId="96" fillId="0" borderId="31" xfId="0" applyNumberFormat="1" applyFont="1" applyBorder="1" applyAlignment="1">
      <alignment horizontal="center" vertical="top" wrapText="1"/>
    </xf>
    <xf numFmtId="0" fontId="96" fillId="57" borderId="31" xfId="0" applyFont="1" applyFill="1" applyBorder="1" applyAlignment="1">
      <alignment vertical="top" wrapText="1"/>
    </xf>
    <xf numFmtId="0" fontId="96" fillId="57" borderId="31" xfId="0" applyFont="1" applyFill="1" applyBorder="1" applyAlignment="1">
      <alignment horizontal="center" vertical="top" wrapText="1"/>
    </xf>
    <xf numFmtId="0" fontId="98" fillId="57" borderId="31" xfId="1" applyFont="1" applyFill="1" applyBorder="1" applyAlignment="1">
      <alignment wrapText="1"/>
    </xf>
    <xf numFmtId="0" fontId="96" fillId="0" borderId="31" xfId="0" applyFont="1" applyBorder="1" applyAlignment="1">
      <alignment wrapText="1"/>
    </xf>
    <xf numFmtId="0" fontId="96" fillId="0" borderId="31" xfId="0" applyFont="1" applyBorder="1" applyAlignment="1"/>
    <xf numFmtId="1" fontId="96" fillId="57" borderId="31" xfId="0" applyNumberFormat="1" applyFont="1" applyFill="1" applyBorder="1" applyAlignment="1">
      <alignment horizontal="center" vertical="top" wrapText="1"/>
    </xf>
    <xf numFmtId="1" fontId="96" fillId="0" borderId="31" xfId="0" applyNumberFormat="1" applyFont="1" applyBorder="1" applyAlignment="1">
      <alignment horizontal="center" wrapText="1"/>
    </xf>
    <xf numFmtId="1" fontId="96" fillId="0" borderId="31" xfId="0" applyNumberFormat="1" applyFont="1" applyBorder="1" applyAlignment="1">
      <alignment horizontal="center"/>
    </xf>
    <xf numFmtId="2" fontId="46" fillId="15"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85" fillId="15" borderId="0" xfId="0" applyFont="1" applyFill="1" applyBorder="1" applyAlignment="1" applyProtection="1">
      <alignment horizontal="left" vertical="center" wrapText="1"/>
      <protection hidden="1"/>
    </xf>
    <xf numFmtId="0" fontId="62" fillId="14" borderId="0" xfId="0" applyFont="1" applyFill="1" applyBorder="1" applyAlignment="1" applyProtection="1">
      <alignment horizontal="center" vertical="center" wrapText="1"/>
      <protection hidden="1"/>
    </xf>
    <xf numFmtId="0" fontId="62" fillId="26" borderId="0" xfId="0" applyFont="1" applyFill="1" applyBorder="1" applyAlignment="1" applyProtection="1">
      <alignment horizontal="center" vertical="center" wrapText="1"/>
      <protection hidden="1"/>
    </xf>
    <xf numFmtId="0" fontId="58" fillId="4" borderId="0" xfId="1" applyFont="1" applyFill="1" applyBorder="1" applyAlignment="1" applyProtection="1">
      <alignment horizontal="center" vertical="center" wrapText="1"/>
      <protection hidden="1"/>
    </xf>
    <xf numFmtId="0" fontId="58" fillId="5" borderId="0" xfId="1" applyFont="1" applyFill="1" applyBorder="1" applyAlignment="1" applyProtection="1">
      <alignment horizontal="center" vertical="center" wrapText="1"/>
      <protection hidden="1"/>
    </xf>
    <xf numFmtId="0" fontId="58" fillId="6" borderId="0" xfId="1" applyFont="1" applyFill="1" applyBorder="1" applyAlignment="1" applyProtection="1">
      <alignment horizontal="center" vertical="center" wrapText="1"/>
      <protection hidden="1"/>
    </xf>
    <xf numFmtId="0" fontId="58" fillId="22" borderId="0" xfId="1" applyFont="1" applyFill="1" applyBorder="1" applyAlignment="1" applyProtection="1">
      <alignment horizontal="center" vertical="center" wrapText="1"/>
      <protection hidden="1"/>
    </xf>
    <xf numFmtId="0" fontId="58" fillId="11" borderId="0" xfId="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39" fillId="0" borderId="0" xfId="0" applyFont="1" applyBorder="1" applyAlignment="1" applyProtection="1">
      <protection hidden="1"/>
    </xf>
    <xf numFmtId="0" fontId="47" fillId="25" borderId="0" xfId="0" applyFont="1" applyFill="1" applyBorder="1" applyAlignment="1" applyProtection="1">
      <alignment horizontal="center" vertical="center" wrapText="1"/>
      <protection hidden="1"/>
    </xf>
    <xf numFmtId="0" fontId="18" fillId="16" borderId="0" xfId="0" applyFont="1" applyFill="1" applyAlignment="1" applyProtection="1">
      <alignment horizontal="left" vertical="center" wrapText="1"/>
      <protection hidden="1"/>
    </xf>
    <xf numFmtId="0" fontId="97" fillId="44" borderId="31" xfId="0" applyFont="1" applyFill="1" applyBorder="1" applyAlignment="1">
      <alignment horizontal="left" vertical="center" wrapText="1"/>
    </xf>
    <xf numFmtId="2" fontId="96" fillId="0" borderId="31" xfId="0" applyNumberFormat="1" applyFont="1" applyBorder="1" applyAlignment="1">
      <alignment horizontal="center" wrapText="1"/>
    </xf>
    <xf numFmtId="0" fontId="48" fillId="44" borderId="34" xfId="0" applyFont="1" applyFill="1" applyBorder="1" applyAlignment="1">
      <alignment horizontal="right" vertical="center" wrapText="1"/>
    </xf>
    <xf numFmtId="0" fontId="56" fillId="0" borderId="31" xfId="1" applyBorder="1" applyAlignment="1">
      <alignment wrapText="1"/>
    </xf>
    <xf numFmtId="0" fontId="99" fillId="58" borderId="31" xfId="0" applyFont="1" applyFill="1" applyBorder="1" applyAlignment="1">
      <alignment horizontal="center" vertical="center" wrapText="1"/>
    </xf>
    <xf numFmtId="1" fontId="99" fillId="58" borderId="31" xfId="0" applyNumberFormat="1" applyFont="1" applyFill="1" applyBorder="1" applyAlignment="1">
      <alignment horizontal="center" vertical="center" wrapText="1"/>
    </xf>
    <xf numFmtId="0" fontId="99" fillId="0" borderId="0" xfId="0" applyFont="1" applyAlignment="1"/>
    <xf numFmtId="0" fontId="100" fillId="58" borderId="31" xfId="1" applyFont="1" applyFill="1" applyBorder="1" applyAlignment="1">
      <alignment horizontal="center" vertical="center" wrapText="1"/>
    </xf>
    <xf numFmtId="1" fontId="19" fillId="6" borderId="1" xfId="0" applyNumberFormat="1" applyFont="1" applyFill="1" applyBorder="1" applyAlignment="1" applyProtection="1">
      <alignment horizontal="center" vertical="center"/>
      <protection hidden="1"/>
    </xf>
    <xf numFmtId="1" fontId="19" fillId="5" borderId="1" xfId="0" applyNumberFormat="1" applyFont="1" applyFill="1" applyBorder="1" applyAlignment="1" applyProtection="1">
      <alignment horizontal="center" vertical="center"/>
      <protection hidden="1"/>
    </xf>
    <xf numFmtId="1" fontId="19" fillId="4" borderId="1" xfId="0" applyNumberFormat="1" applyFont="1" applyFill="1" applyBorder="1" applyAlignment="1" applyProtection="1">
      <alignment horizontal="center" vertical="center"/>
      <protection hidden="1"/>
    </xf>
    <xf numFmtId="1" fontId="19" fillId="22" borderId="1" xfId="0" applyNumberFormat="1" applyFont="1" applyFill="1" applyBorder="1" applyAlignment="1" applyProtection="1">
      <alignment horizontal="center" vertical="center"/>
      <protection hidden="1"/>
    </xf>
    <xf numFmtId="1" fontId="19" fillId="11" borderId="1" xfId="0" applyNumberFormat="1" applyFont="1" applyFill="1" applyBorder="1" applyAlignment="1" applyProtection="1">
      <alignment horizontal="center" vertical="center"/>
      <protection hidden="1"/>
    </xf>
    <xf numFmtId="1" fontId="19" fillId="4" borderId="0" xfId="0" applyNumberFormat="1" applyFont="1" applyFill="1" applyBorder="1" applyAlignment="1" applyProtection="1">
      <alignment horizontal="center" vertical="center"/>
      <protection hidden="1"/>
    </xf>
    <xf numFmtId="1" fontId="19" fillId="11" borderId="0" xfId="0" applyNumberFormat="1" applyFont="1" applyFill="1" applyBorder="1" applyAlignment="1" applyProtection="1">
      <alignment horizontal="center" vertical="center"/>
      <protection hidden="1"/>
    </xf>
    <xf numFmtId="0" fontId="20" fillId="4" borderId="2" xfId="0" applyFont="1" applyFill="1" applyBorder="1" applyAlignment="1" applyProtection="1">
      <alignment horizontal="center" vertical="center" wrapText="1"/>
      <protection hidden="1"/>
    </xf>
    <xf numFmtId="1" fontId="19" fillId="4" borderId="18" xfId="0" applyNumberFormat="1" applyFont="1" applyFill="1" applyBorder="1" applyAlignment="1" applyProtection="1">
      <alignment horizontal="center" vertical="center"/>
      <protection hidden="1"/>
    </xf>
    <xf numFmtId="0" fontId="20" fillId="11" borderId="2" xfId="0" applyFont="1" applyFill="1" applyBorder="1" applyAlignment="1" applyProtection="1">
      <alignment horizontal="center" vertical="center" wrapText="1"/>
      <protection hidden="1"/>
    </xf>
    <xf numFmtId="2" fontId="99" fillId="58" borderId="31" xfId="0" applyNumberFormat="1" applyFont="1" applyFill="1" applyBorder="1" applyAlignment="1">
      <alignment horizontal="center" vertical="center" wrapText="1"/>
    </xf>
    <xf numFmtId="2" fontId="96" fillId="57" borderId="31" xfId="0" applyNumberFormat="1" applyFont="1" applyFill="1" applyBorder="1" applyAlignment="1">
      <alignment horizontal="center" wrapText="1"/>
    </xf>
    <xf numFmtId="2" fontId="96" fillId="0" borderId="31" xfId="0" applyNumberFormat="1" applyFont="1" applyBorder="1" applyAlignment="1">
      <alignment wrapText="1"/>
    </xf>
    <xf numFmtId="2" fontId="96" fillId="0" borderId="31" xfId="0" applyNumberFormat="1" applyFont="1" applyBorder="1" applyAlignment="1"/>
    <xf numFmtId="167" fontId="97" fillId="44" borderId="31" xfId="0" applyNumberFormat="1" applyFont="1" applyFill="1" applyBorder="1" applyAlignment="1">
      <alignment horizontal="center" vertical="center" wrapText="1"/>
    </xf>
    <xf numFmtId="49" fontId="62" fillId="2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3" fillId="14" borderId="0" xfId="0" applyNumberFormat="1" applyFont="1" applyFill="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2" fontId="46" fillId="16" borderId="0" xfId="0" applyNumberFormat="1" applyFont="1" applyFill="1" applyBorder="1" applyAlignment="1" applyProtection="1">
      <alignment horizontal="center" vertical="center"/>
      <protection hidden="1"/>
    </xf>
    <xf numFmtId="49" fontId="62" fillId="30" borderId="0" xfId="0" applyNumberFormat="1" applyFont="1" applyFill="1" applyBorder="1" applyAlignment="1" applyProtection="1">
      <alignment horizontal="center" vertical="center" wrapText="1"/>
      <protection hidden="1"/>
    </xf>
    <xf numFmtId="2" fontId="46" fillId="49"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2" fontId="46" fillId="15"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62" fillId="14" borderId="0" xfId="0" applyFont="1" applyFill="1" applyBorder="1" applyAlignment="1" applyProtection="1">
      <alignment horizontal="center" vertical="center" wrapText="1"/>
      <protection hidden="1"/>
    </xf>
    <xf numFmtId="0" fontId="62" fillId="26" borderId="0" xfId="0"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49" fontId="76" fillId="45"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0" fontId="39" fillId="0" borderId="0" xfId="0" applyFont="1" applyBorder="1" applyAlignment="1" applyProtection="1">
      <protection hidden="1"/>
    </xf>
    <xf numFmtId="0" fontId="85" fillId="23" borderId="0" xfId="0" applyFont="1" applyFill="1" applyBorder="1" applyAlignment="1" applyProtection="1">
      <alignment horizontal="left" vertical="center" wrapText="1"/>
      <protection hidden="1"/>
    </xf>
    <xf numFmtId="49" fontId="43" fillId="22"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85" fillId="15" borderId="0" xfId="0" applyFont="1" applyFill="1" applyBorder="1" applyAlignment="1" applyProtection="1">
      <alignment horizontal="left" vertical="center" wrapText="1"/>
      <protection hidden="1"/>
    </xf>
    <xf numFmtId="0" fontId="39" fillId="0" borderId="0" xfId="0" applyFont="1" applyBorder="1" applyAlignment="1" applyProtection="1">
      <protection hidden="1"/>
    </xf>
    <xf numFmtId="0" fontId="85" fillId="16" borderId="0" xfId="0" applyFont="1" applyFill="1" applyBorder="1" applyAlignment="1" applyProtection="1">
      <alignment horizontal="left" vertical="center" wrapText="1"/>
      <protection hidden="1"/>
    </xf>
    <xf numFmtId="0" fontId="39" fillId="0" borderId="0" xfId="0" applyFont="1" applyBorder="1" applyAlignment="1" applyProtection="1">
      <alignment horizontal="center"/>
      <protection hidden="1"/>
    </xf>
    <xf numFmtId="0" fontId="18" fillId="0" borderId="0" xfId="0" applyFont="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85" fillId="16" borderId="0" xfId="1" applyFont="1" applyFill="1" applyBorder="1" applyAlignment="1" applyProtection="1">
      <alignment horizontal="left" vertical="center" wrapText="1"/>
      <protection hidden="1"/>
    </xf>
    <xf numFmtId="0" fontId="39" fillId="8" borderId="0" xfId="0"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3" fillId="26" borderId="0" xfId="0" applyNumberFormat="1" applyFont="1" applyFill="1" applyBorder="1" applyAlignment="1" applyProtection="1">
      <alignment horizontal="center" vertical="center" wrapText="1"/>
      <protection hidden="1"/>
    </xf>
    <xf numFmtId="0" fontId="101" fillId="16" borderId="0" xfId="0" applyFont="1" applyFill="1" applyBorder="1" applyAlignment="1" applyProtection="1">
      <alignment horizontal="left" vertical="center" wrapText="1"/>
      <protection hidden="1"/>
    </xf>
    <xf numFmtId="49" fontId="39" fillId="16" borderId="0" xfId="1" applyNumberFormat="1" applyFont="1" applyFill="1" applyBorder="1" applyAlignment="1" applyProtection="1">
      <alignment horizontal="left" vertical="center" wrapText="1"/>
      <protection hidden="1"/>
    </xf>
    <xf numFmtId="0" fontId="85" fillId="16" borderId="0" xfId="0" applyFont="1" applyFill="1" applyBorder="1" applyAlignment="1" applyProtection="1">
      <alignment horizontal="left" vertical="top" wrapText="1"/>
      <protection hidden="1"/>
    </xf>
    <xf numFmtId="0" fontId="79" fillId="16" borderId="0" xfId="1" applyFont="1" applyFill="1" applyBorder="1" applyAlignment="1" applyProtection="1">
      <alignment horizontal="left" vertical="center" wrapText="1"/>
      <protection hidden="1"/>
    </xf>
    <xf numFmtId="0" fontId="95" fillId="16" borderId="0" xfId="1" applyFont="1" applyFill="1" applyAlignment="1" applyProtection="1">
      <alignment horizontal="left" vertical="center" wrapText="1"/>
      <protection hidden="1"/>
    </xf>
    <xf numFmtId="0" fontId="0" fillId="0" borderId="0" xfId="0" applyFill="1"/>
    <xf numFmtId="0" fontId="95" fillId="16" borderId="0" xfId="1" applyFont="1" applyFill="1" applyBorder="1" applyAlignment="1" applyProtection="1">
      <alignment horizontal="left" vertical="top" wrapText="1"/>
      <protection hidden="1"/>
    </xf>
    <xf numFmtId="0" fontId="85" fillId="16" borderId="0" xfId="0" applyFont="1" applyFill="1" applyBorder="1" applyAlignment="1" applyProtection="1">
      <alignment horizontal="left" vertical="center" wrapText="1"/>
      <protection hidden="1"/>
    </xf>
    <xf numFmtId="0" fontId="85" fillId="23" borderId="0" xfId="0" applyFont="1" applyFill="1" applyBorder="1" applyAlignment="1" applyProtection="1">
      <alignment horizontal="left"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95" fillId="16" borderId="0" xfId="1" applyFont="1" applyFill="1" applyBorder="1" applyAlignment="1" applyProtection="1">
      <alignment horizontal="left" vertical="center" wrapText="1"/>
      <protection hidden="1"/>
    </xf>
    <xf numFmtId="1" fontId="46" fillId="16" borderId="0" xfId="0" applyNumberFormat="1" applyFont="1" applyFill="1" applyBorder="1" applyAlignment="1" applyProtection="1">
      <alignment horizontal="center" vertical="center" wrapText="1"/>
      <protection hidden="1"/>
    </xf>
    <xf numFmtId="1" fontId="86" fillId="16" borderId="0" xfId="0" applyNumberFormat="1" applyFont="1" applyFill="1" applyBorder="1" applyAlignment="1" applyProtection="1">
      <alignment horizontal="center" vertical="center" wrapText="1"/>
      <protection hidden="1"/>
    </xf>
    <xf numFmtId="1" fontId="46" fillId="16" borderId="0" xfId="0" quotePrefix="1" applyNumberFormat="1" applyFont="1" applyFill="1" applyBorder="1" applyAlignment="1" applyProtection="1">
      <alignment horizontal="center" vertical="center" wrapText="1"/>
      <protection hidden="1"/>
    </xf>
    <xf numFmtId="1" fontId="61" fillId="15" borderId="0" xfId="0" applyNumberFormat="1" applyFont="1" applyFill="1" applyBorder="1" applyAlignment="1" applyProtection="1">
      <alignment horizontal="center" vertical="center" wrapText="1"/>
      <protection hidden="1"/>
    </xf>
    <xf numFmtId="1" fontId="86" fillId="15" borderId="0" xfId="0" applyNumberFormat="1" applyFont="1" applyFill="1" applyBorder="1" applyAlignment="1" applyProtection="1">
      <alignment horizontal="center" vertical="center" wrapText="1"/>
      <protection hidden="1"/>
    </xf>
    <xf numFmtId="0" fontId="79" fillId="10" borderId="0" xfId="0" applyFont="1" applyFill="1" applyBorder="1" applyAlignment="1" applyProtection="1">
      <alignment horizontal="left" vertical="center" wrapText="1"/>
      <protection hidden="1"/>
    </xf>
    <xf numFmtId="49" fontId="95" fillId="23" borderId="0" xfId="1" applyNumberFormat="1" applyFont="1" applyFill="1" applyBorder="1" applyAlignment="1" applyProtection="1">
      <alignment horizontal="left" vertical="center" wrapText="1"/>
      <protection hidden="1"/>
    </xf>
    <xf numFmtId="49" fontId="95" fillId="19" borderId="0" xfId="1" applyNumberFormat="1" applyFont="1" applyFill="1" applyBorder="1" applyAlignment="1" applyProtection="1">
      <alignment horizontal="left" vertical="center" wrapText="1"/>
      <protection hidden="1"/>
    </xf>
    <xf numFmtId="0" fontId="5" fillId="15" borderId="0" xfId="1" applyFont="1" applyFill="1" applyBorder="1" applyAlignment="1" applyProtection="1">
      <alignment horizontal="left" vertical="center" wrapText="1"/>
      <protection hidden="1"/>
    </xf>
    <xf numFmtId="0" fontId="56" fillId="23" borderId="0" xfId="1" applyFill="1" applyBorder="1" applyAlignment="1" applyProtection="1">
      <alignment horizontal="left" vertical="center" wrapText="1"/>
      <protection hidden="1"/>
    </xf>
    <xf numFmtId="0" fontId="5" fillId="23" borderId="0" xfId="1" applyFont="1" applyFill="1" applyBorder="1" applyAlignment="1" applyProtection="1">
      <alignment horizontal="left" vertical="center" wrapText="1"/>
      <protection hidden="1"/>
    </xf>
    <xf numFmtId="0" fontId="95" fillId="23" borderId="0" xfId="1" applyFont="1" applyFill="1" applyBorder="1" applyAlignment="1" applyProtection="1">
      <alignment vertical="center" wrapText="1"/>
      <protection hidden="1"/>
    </xf>
    <xf numFmtId="2" fontId="46" fillId="15"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2" fontId="46" fillId="1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103" fillId="0" borderId="0" xfId="0" applyFont="1" applyBorder="1" applyAlignment="1" applyProtection="1">
      <protection hidden="1"/>
    </xf>
    <xf numFmtId="0" fontId="104" fillId="16" borderId="0" xfId="1" applyFont="1" applyFill="1" applyBorder="1" applyAlignment="1" applyProtection="1">
      <alignment horizontal="left" vertical="center" wrapText="1"/>
      <protection hidden="1"/>
    </xf>
    <xf numFmtId="0" fontId="106" fillId="15" borderId="0" xfId="1" applyFont="1" applyFill="1" applyBorder="1" applyAlignment="1" applyProtection="1">
      <alignment horizontal="left" vertical="center" wrapText="1"/>
      <protection hidden="1"/>
    </xf>
    <xf numFmtId="0" fontId="95" fillId="0" borderId="0" xfId="0" applyFont="1" applyFill="1"/>
    <xf numFmtId="2" fontId="46" fillId="15" borderId="0" xfId="0"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8" fillId="52" borderId="0" xfId="0" applyNumberFormat="1" applyFont="1" applyFill="1" applyAlignment="1" applyProtection="1">
      <alignment horizontal="center" vertical="center" wrapText="1"/>
      <protection hidden="1"/>
    </xf>
    <xf numFmtId="0" fontId="75" fillId="16" borderId="0" xfId="0" applyFont="1" applyFill="1" applyAlignment="1" applyProtection="1">
      <alignment horizontal="left" vertical="center" wrapText="1"/>
      <protection hidden="1"/>
    </xf>
    <xf numFmtId="1" fontId="45" fillId="16" borderId="0" xfId="0" applyNumberFormat="1" applyFont="1" applyFill="1" applyAlignment="1" applyProtection="1">
      <alignment horizontal="center" vertical="center" wrapText="1"/>
      <protection hidden="1"/>
    </xf>
    <xf numFmtId="2" fontId="43" fillId="31" borderId="0" xfId="0" applyNumberFormat="1" applyFont="1" applyFill="1" applyAlignment="1" applyProtection="1">
      <alignment horizontal="center" vertical="center" wrapText="1"/>
      <protection hidden="1"/>
    </xf>
    <xf numFmtId="0" fontId="75" fillId="15" borderId="0" xfId="0" applyFont="1" applyFill="1" applyAlignment="1" applyProtection="1">
      <alignment horizontal="left" vertical="center" wrapText="1"/>
      <protection hidden="1"/>
    </xf>
    <xf numFmtId="1" fontId="45" fillId="16" borderId="0" xfId="0" quotePrefix="1" applyNumberFormat="1" applyFont="1" applyFill="1" applyAlignment="1" applyProtection="1">
      <alignment horizontal="center" vertical="center" wrapText="1"/>
      <protection hidden="1"/>
    </xf>
    <xf numFmtId="2" fontId="43" fillId="13" borderId="0" xfId="0" applyNumberFormat="1" applyFont="1" applyFill="1" applyAlignment="1" applyProtection="1">
      <alignment horizontal="center" vertical="center" wrapText="1"/>
      <protection hidden="1"/>
    </xf>
    <xf numFmtId="0" fontId="4" fillId="0" borderId="0" xfId="0" applyFont="1" applyFill="1"/>
    <xf numFmtId="49" fontId="76" fillId="20" borderId="0" xfId="0" applyNumberFormat="1" applyFont="1" applyFill="1" applyBorder="1" applyAlignment="1" applyProtection="1">
      <alignment vertical="center" wrapText="1"/>
      <protection hidden="1"/>
    </xf>
    <xf numFmtId="0" fontId="39" fillId="0" borderId="0" xfId="0" applyFont="1" applyBorder="1" applyAlignment="1" applyProtection="1">
      <protection hidden="1"/>
    </xf>
    <xf numFmtId="0" fontId="19" fillId="14" borderId="36" xfId="0" applyFont="1" applyFill="1" applyBorder="1" applyAlignment="1" applyProtection="1">
      <alignment horizontal="center" vertical="center" wrapText="1"/>
      <protection hidden="1"/>
    </xf>
    <xf numFmtId="4" fontId="21" fillId="31" borderId="36" xfId="0" applyNumberFormat="1" applyFont="1" applyFill="1" applyBorder="1" applyAlignment="1" applyProtection="1">
      <alignment horizontal="center" vertical="center" wrapText="1"/>
      <protection hidden="1"/>
    </xf>
    <xf numFmtId="4" fontId="21" fillId="14" borderId="36" xfId="0" applyNumberFormat="1" applyFont="1" applyFill="1" applyBorder="1" applyAlignment="1" applyProtection="1">
      <alignment horizontal="center" vertical="center" wrapText="1"/>
      <protection hidden="1"/>
    </xf>
    <xf numFmtId="4" fontId="21" fillId="14" borderId="35" xfId="0" applyNumberFormat="1" applyFont="1" applyFill="1" applyBorder="1" applyAlignment="1" applyProtection="1">
      <alignment horizontal="center" vertical="center" wrapText="1"/>
      <protection hidden="1"/>
    </xf>
    <xf numFmtId="4" fontId="21" fillId="26" borderId="36" xfId="0" applyNumberFormat="1" applyFont="1" applyFill="1" applyBorder="1" applyAlignment="1" applyProtection="1">
      <alignment horizontal="center" vertical="center" wrapText="1"/>
      <protection hidden="1"/>
    </xf>
    <xf numFmtId="4" fontId="21" fillId="31" borderId="35" xfId="0" applyNumberFormat="1" applyFont="1" applyFill="1" applyBorder="1" applyAlignment="1" applyProtection="1">
      <alignment horizontal="center" vertical="center" wrapText="1"/>
      <protection hidden="1"/>
    </xf>
    <xf numFmtId="0" fontId="107" fillId="14" borderId="10" xfId="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49" fontId="43" fillId="22"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2" fontId="46" fillId="19" borderId="0" xfId="0" applyNumberFormat="1" applyFont="1" applyFill="1" applyBorder="1" applyAlignment="1" applyProtection="1">
      <alignment horizontal="center" vertical="center" wrapText="1"/>
      <protection hidden="1"/>
    </xf>
    <xf numFmtId="1" fontId="86" fillId="1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protection hidden="1"/>
    </xf>
    <xf numFmtId="2" fontId="46" fillId="16"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39" fillId="0" borderId="0" xfId="0" applyFont="1" applyBorder="1" applyAlignment="1" applyProtection="1">
      <protection hidden="1"/>
    </xf>
    <xf numFmtId="0" fontId="95" fillId="16" borderId="0" xfId="1" applyFont="1" applyFill="1" applyBorder="1" applyAlignment="1" applyProtection="1">
      <alignment horizontal="left" vertical="center" wrapText="1"/>
      <protection hidden="1"/>
    </xf>
    <xf numFmtId="0" fontId="95" fillId="16" borderId="0" xfId="1" applyFont="1" applyFill="1" applyBorder="1" applyAlignment="1" applyProtection="1">
      <alignment horizontal="left" vertical="top" wrapText="1"/>
      <protection hidden="1"/>
    </xf>
    <xf numFmtId="0" fontId="95" fillId="16" borderId="0" xfId="1" applyFont="1" applyFill="1" applyBorder="1" applyAlignment="1" applyProtection="1">
      <alignment horizontal="left" vertical="center" wrapText="1"/>
      <protection hidden="1"/>
    </xf>
    <xf numFmtId="0" fontId="95" fillId="0" borderId="0" xfId="1" applyFont="1" applyFill="1"/>
    <xf numFmtId="1" fontId="86" fillId="16" borderId="0" xfId="0" quotePrefix="1"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0" fontId="18" fillId="0" borderId="0" xfId="0" applyFont="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1" fontId="86" fillId="16" borderId="0" xfId="0" quotePrefix="1"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2" fontId="45" fillId="23"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3"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0" fontId="80" fillId="15" borderId="0" xfId="1" applyFont="1" applyFill="1" applyBorder="1" applyAlignment="1" applyProtection="1">
      <alignment horizontal="left" vertical="center" wrapText="1"/>
      <protection hidden="1"/>
    </xf>
    <xf numFmtId="0" fontId="79" fillId="0" borderId="0" xfId="0" applyFont="1" applyBorder="1" applyAlignment="1" applyProtection="1">
      <alignment horizontal="left"/>
      <protection hidden="1"/>
    </xf>
    <xf numFmtId="0" fontId="91" fillId="0" borderId="0" xfId="0" applyFont="1" applyBorder="1" applyAlignment="1" applyProtection="1">
      <alignment horizontal="left"/>
      <protection hidden="1"/>
    </xf>
    <xf numFmtId="0" fontId="41" fillId="0" borderId="0" xfId="0" applyFont="1" applyBorder="1" applyAlignment="1" applyProtection="1">
      <alignment horizontal="left"/>
      <protection hidden="1"/>
    </xf>
    <xf numFmtId="0" fontId="85" fillId="0" borderId="0" xfId="0" applyFont="1" applyBorder="1" applyAlignment="1" applyProtection="1">
      <alignment horizontal="left"/>
      <protection hidden="1"/>
    </xf>
    <xf numFmtId="0" fontId="57" fillId="0" borderId="0" xfId="0" applyFont="1" applyBorder="1" applyAlignment="1" applyProtection="1">
      <alignment horizontal="left"/>
      <protection hidden="1"/>
    </xf>
    <xf numFmtId="2" fontId="108" fillId="15" borderId="0" xfId="0" applyNumberFormat="1" applyFont="1" applyFill="1" applyAlignment="1" applyProtection="1">
      <alignment horizontal="left" vertical="center" wrapText="1"/>
      <protection hidden="1"/>
    </xf>
    <xf numFmtId="0" fontId="81" fillId="0" borderId="0" xfId="0" applyFont="1" applyBorder="1" applyAlignment="1" applyProtection="1">
      <alignment horizontal="left"/>
      <protection hidden="1"/>
    </xf>
    <xf numFmtId="0" fontId="25" fillId="35" borderId="0" xfId="0" applyFont="1" applyFill="1" applyBorder="1" applyAlignment="1" applyProtection="1">
      <alignment horizontal="center" vertical="center"/>
      <protection hidden="1"/>
    </xf>
    <xf numFmtId="0" fontId="25" fillId="48" borderId="0" xfId="0" applyFont="1" applyFill="1" applyBorder="1" applyAlignment="1" applyProtection="1">
      <alignment horizontal="center" vertical="center" wrapText="1"/>
      <protection hidden="1"/>
    </xf>
    <xf numFmtId="0" fontId="25" fillId="50" borderId="0" xfId="0" applyFont="1" applyFill="1" applyBorder="1" applyAlignment="1" applyProtection="1">
      <alignment horizontal="center" vertical="center" wrapText="1"/>
      <protection hidden="1"/>
    </xf>
    <xf numFmtId="0" fontId="109" fillId="0" borderId="0" xfId="0" applyFont="1" applyBorder="1" applyAlignment="1" applyProtection="1">
      <protection hidden="1"/>
    </xf>
    <xf numFmtId="0" fontId="110" fillId="10" borderId="0" xfId="0" applyFont="1" applyFill="1" applyBorder="1" applyAlignment="1" applyProtection="1">
      <protection hidden="1"/>
    </xf>
    <xf numFmtId="0" fontId="39" fillId="0" borderId="0" xfId="0" applyFont="1" applyBorder="1" applyAlignment="1" applyProtection="1">
      <protection hidden="1"/>
    </xf>
    <xf numFmtId="0" fontId="48" fillId="59" borderId="0" xfId="0" applyFont="1" applyFill="1" applyBorder="1" applyAlignment="1" applyProtection="1">
      <alignment horizontal="center" vertical="center" wrapText="1"/>
      <protection hidden="1"/>
    </xf>
    <xf numFmtId="9" fontId="43" fillId="35" borderId="0" xfId="0" applyNumberFormat="1" applyFont="1" applyFill="1" applyBorder="1" applyAlignment="1" applyProtection="1">
      <alignment horizontal="center" vertical="center"/>
      <protection hidden="1"/>
    </xf>
    <xf numFmtId="2" fontId="46" fillId="15"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1" fontId="8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18" fillId="0" borderId="0" xfId="0" applyFont="1" applyBorder="1" applyAlignment="1" applyProtection="1">
      <alignment horizontal="center" vertical="center" wrapText="1"/>
      <protection hidden="1"/>
    </xf>
    <xf numFmtId="0" fontId="39" fillId="0" borderId="0" xfId="0" applyFont="1" applyBorder="1" applyAlignment="1" applyProtection="1">
      <protection hidden="1"/>
    </xf>
    <xf numFmtId="2" fontId="46" fillId="15" borderId="0" xfId="0" applyNumberFormat="1" applyFont="1" applyFill="1" applyBorder="1" applyAlignment="1" applyProtection="1">
      <alignment horizontal="center" vertical="center" wrapText="1"/>
      <protection hidden="1"/>
    </xf>
    <xf numFmtId="1" fontId="86" fillId="1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protection hidden="1"/>
    </xf>
    <xf numFmtId="49" fontId="62" fillId="2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0" fontId="39" fillId="0" borderId="0" xfId="0" applyFont="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protection hidden="1"/>
    </xf>
    <xf numFmtId="2" fontId="46" fillId="16"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1" fontId="86" fillId="16"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0" fontId="95" fillId="23" borderId="0" xfId="1" applyFont="1" applyFill="1" applyBorder="1" applyAlignment="1" applyProtection="1">
      <alignment horizontal="left" vertical="center" wrapText="1"/>
      <protection hidden="1"/>
    </xf>
    <xf numFmtId="49" fontId="43" fillId="12"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2" fontId="86" fillId="16" borderId="0" xfId="0" applyNumberFormat="1" applyFont="1" applyFill="1" applyBorder="1" applyAlignment="1" applyProtection="1">
      <alignment horizontal="center" vertical="center" wrapText="1"/>
      <protection hidden="1"/>
    </xf>
    <xf numFmtId="2" fontId="46" fillId="19"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49" fontId="43" fillId="22"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86" fillId="15" borderId="0" xfId="0" applyNumberFormat="1" applyFont="1" applyFill="1" applyBorder="1" applyAlignment="1" applyProtection="1">
      <alignment horizontal="center" vertical="center" wrapText="1"/>
      <protection hidden="1"/>
    </xf>
    <xf numFmtId="0" fontId="95" fillId="16" borderId="0" xfId="1" applyFont="1" applyFill="1" applyBorder="1" applyAlignment="1" applyProtection="1">
      <alignment horizontal="left" vertical="center" wrapText="1"/>
      <protection hidden="1"/>
    </xf>
    <xf numFmtId="2" fontId="45"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Alignment="1" applyProtection="1">
      <alignment horizontal="center" vertical="center" wrapText="1"/>
      <protection hidden="1"/>
    </xf>
    <xf numFmtId="2" fontId="46" fillId="16" borderId="0" xfId="0" applyNumberFormat="1" applyFont="1" applyFill="1" applyAlignment="1" applyProtection="1">
      <alignment horizontal="center" vertical="center" wrapText="1"/>
      <protection hidden="1"/>
    </xf>
    <xf numFmtId="49" fontId="62" fillId="26" borderId="0" xfId="0" applyNumberFormat="1" applyFont="1" applyFill="1" applyAlignment="1" applyProtection="1">
      <alignment horizontal="center" vertical="center" wrapText="1"/>
      <protection hidden="1"/>
    </xf>
    <xf numFmtId="2" fontId="46" fillId="15" borderId="0" xfId="0" applyNumberFormat="1" applyFont="1" applyFill="1" applyAlignment="1" applyProtection="1">
      <alignment horizontal="center" vertical="center" wrapText="1"/>
      <protection hidden="1"/>
    </xf>
    <xf numFmtId="2" fontId="45" fillId="23" borderId="0" xfId="0" applyNumberFormat="1" applyFont="1" applyFill="1" applyBorder="1" applyAlignment="1" applyProtection="1">
      <alignment horizontal="center" vertical="center" wrapText="1"/>
      <protection hidden="1"/>
    </xf>
    <xf numFmtId="0" fontId="73" fillId="27" borderId="0" xfId="0" applyFont="1" applyFill="1" applyBorder="1" applyProtection="1">
      <protection hidden="1"/>
    </xf>
    <xf numFmtId="0" fontId="39" fillId="8" borderId="0" xfId="0" applyFont="1" applyFill="1" applyBorder="1" applyAlignment="1" applyProtection="1">
      <alignment horizontal="center" vertical="center" wrapText="1"/>
      <protection hidden="1"/>
    </xf>
    <xf numFmtId="0" fontId="62" fillId="27" borderId="0" xfId="0" applyFont="1" applyFill="1" applyBorder="1" applyAlignment="1">
      <alignment horizontal="center" vertical="center" wrapText="1"/>
    </xf>
    <xf numFmtId="0" fontId="48" fillId="43" borderId="0" xfId="0" applyFont="1" applyFill="1" applyBorder="1" applyAlignment="1" applyProtection="1">
      <alignment horizontal="center" vertical="center" wrapText="1"/>
      <protection hidden="1"/>
    </xf>
    <xf numFmtId="0" fontId="39" fillId="0" borderId="0" xfId="0" applyFont="1" applyBorder="1" applyAlignment="1" applyProtection="1">
      <protection hidden="1"/>
    </xf>
    <xf numFmtId="2" fontId="45" fillId="23" borderId="0" xfId="0" applyNumberFormat="1" applyFont="1" applyFill="1" applyBorder="1" applyAlignment="1" applyProtection="1">
      <alignment horizontal="center" vertical="center" wrapText="1"/>
      <protection hidden="1"/>
    </xf>
    <xf numFmtId="0" fontId="73" fillId="27" borderId="0" xfId="0" applyFont="1" applyFill="1" applyBorder="1" applyProtection="1">
      <protection hidden="1"/>
    </xf>
    <xf numFmtId="0" fontId="39" fillId="0" borderId="37" xfId="0" applyFont="1" applyBorder="1" applyAlignment="1" applyProtection="1">
      <alignment horizontal="center"/>
      <protection hidden="1"/>
    </xf>
    <xf numFmtId="49" fontId="43" fillId="26" borderId="37" xfId="0" applyNumberFormat="1" applyFont="1" applyFill="1" applyBorder="1" applyAlignment="1" applyProtection="1">
      <alignment vertical="center" wrapText="1"/>
      <protection hidden="1"/>
    </xf>
    <xf numFmtId="0" fontId="72" fillId="15" borderId="37" xfId="0" applyFont="1" applyFill="1" applyBorder="1" applyAlignment="1" applyProtection="1">
      <alignment horizontal="left" vertical="center" wrapText="1"/>
      <protection hidden="1"/>
    </xf>
    <xf numFmtId="2" fontId="46" fillId="15" borderId="37" xfId="0" applyNumberFormat="1" applyFont="1" applyFill="1" applyBorder="1" applyAlignment="1" applyProtection="1">
      <alignment horizontal="center" vertical="center" wrapText="1"/>
      <protection hidden="1"/>
    </xf>
    <xf numFmtId="2" fontId="46" fillId="16" borderId="37" xfId="0" applyNumberFormat="1" applyFont="1" applyFill="1" applyBorder="1" applyAlignment="1" applyProtection="1">
      <alignment horizontal="center" vertical="center" wrapText="1"/>
      <protection hidden="1"/>
    </xf>
    <xf numFmtId="2" fontId="43" fillId="13" borderId="37"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2" fontId="45" fillId="23" borderId="0" xfId="0" applyNumberFormat="1" applyFont="1" applyFill="1" applyBorder="1" applyAlignment="1" applyProtection="1">
      <alignment horizontal="center" vertical="center" wrapText="1"/>
      <protection hidden="1"/>
    </xf>
    <xf numFmtId="0" fontId="73" fillId="27" borderId="0" xfId="0" applyFont="1" applyFill="1" applyBorder="1" applyProtection="1">
      <protection hidden="1"/>
    </xf>
    <xf numFmtId="0" fontId="39" fillId="0" borderId="0" xfId="0" applyFont="1" applyBorder="1" applyAlignment="1" applyProtection="1">
      <alignment horizontal="center"/>
      <protection hidden="1"/>
    </xf>
    <xf numFmtId="49" fontId="76" fillId="45"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102" fillId="16" borderId="0" xfId="1" applyFont="1" applyFill="1" applyBorder="1" applyAlignment="1" applyProtection="1">
      <alignment horizontal="left" vertical="top" wrapText="1"/>
      <protection hidden="1"/>
    </xf>
    <xf numFmtId="0" fontId="71" fillId="0" borderId="0" xfId="0" applyFont="1" applyBorder="1" applyAlignment="1" applyProtection="1">
      <protection hidden="1"/>
    </xf>
    <xf numFmtId="49" fontId="62"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2" fontId="45" fillId="23"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62" fillId="14" borderId="0" xfId="0" applyFont="1" applyFill="1" applyBorder="1" applyAlignment="1" applyProtection="1">
      <alignment horizontal="center" vertical="center" wrapText="1"/>
      <protection hidden="1"/>
    </xf>
    <xf numFmtId="0" fontId="95" fillId="16" borderId="0" xfId="1" applyFont="1" applyFill="1" applyBorder="1" applyAlignment="1" applyProtection="1">
      <alignment horizontal="left" vertical="center" wrapText="1"/>
      <protection hidden="1"/>
    </xf>
    <xf numFmtId="0" fontId="39" fillId="0" borderId="0" xfId="0" applyFont="1" applyBorder="1" applyAlignment="1" applyProtection="1">
      <protection hidden="1"/>
    </xf>
    <xf numFmtId="2" fontId="46" fillId="15"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0" fontId="102" fillId="0" borderId="0" xfId="0" applyFont="1" applyFill="1" applyAlignment="1">
      <alignment horizontal="left" vertical="center" wrapText="1"/>
    </xf>
    <xf numFmtId="49" fontId="62"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1" fontId="8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39" fillId="0" borderId="0" xfId="0" applyFont="1" applyBorder="1" applyAlignment="1" applyProtection="1">
      <alignment horizontal="center" vertical="center" wrapText="1"/>
      <protection hidden="1"/>
    </xf>
    <xf numFmtId="0" fontId="39" fillId="0" borderId="0" xfId="0" applyFont="1" applyBorder="1" applyAlignment="1" applyProtection="1">
      <protection hidden="1"/>
    </xf>
    <xf numFmtId="2" fontId="46" fillId="15"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49" fontId="43" fillId="22"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49" fontId="62" fillId="14" borderId="0" xfId="0" applyNumberFormat="1" applyFont="1" applyFill="1" applyBorder="1" applyAlignment="1" applyProtection="1">
      <alignment horizontal="center" vertical="center"/>
      <protection hidden="1"/>
    </xf>
    <xf numFmtId="2" fontId="46" fillId="16" borderId="0" xfId="0" applyNumberFormat="1" applyFont="1" applyFill="1" applyBorder="1" applyAlignment="1" applyProtection="1">
      <alignment horizontal="center" vertical="center"/>
      <protection hidden="1"/>
    </xf>
    <xf numFmtId="49" fontId="43" fillId="26" borderId="0" xfId="0" applyNumberFormat="1" applyFont="1" applyFill="1" applyBorder="1" applyAlignment="1" applyProtection="1">
      <alignment vertical="center" wrapText="1"/>
      <protection hidden="1"/>
    </xf>
    <xf numFmtId="0" fontId="95" fillId="0" borderId="0" xfId="1" applyFont="1" applyFill="1" applyAlignment="1">
      <alignment horizontal="left" wrapText="1"/>
    </xf>
    <xf numFmtId="0" fontId="20" fillId="11" borderId="0" xfId="0" applyFont="1" applyFill="1" applyBorder="1" applyAlignment="1" applyProtection="1">
      <alignment horizontal="center"/>
      <protection hidden="1"/>
    </xf>
    <xf numFmtId="0" fontId="20" fillId="11" borderId="9" xfId="0" applyFont="1" applyFill="1" applyBorder="1" applyAlignment="1" applyProtection="1">
      <alignment horizontal="center"/>
      <protection hidden="1"/>
    </xf>
    <xf numFmtId="0" fontId="107" fillId="14" borderId="0" xfId="1" applyFont="1" applyFill="1" applyBorder="1" applyAlignment="1" applyProtection="1">
      <alignment horizontal="center" vertical="center" wrapText="1"/>
      <protection hidden="1"/>
    </xf>
    <xf numFmtId="0" fontId="20" fillId="11" borderId="13" xfId="0" applyFont="1" applyFill="1" applyBorder="1" applyAlignment="1" applyProtection="1">
      <alignment horizontal="center"/>
      <protection hidden="1"/>
    </xf>
    <xf numFmtId="0" fontId="20" fillId="28" borderId="0" xfId="0" applyFont="1" applyFill="1" applyAlignment="1" applyProtection="1">
      <alignment horizontal="center"/>
      <protection hidden="1"/>
    </xf>
    <xf numFmtId="0" fontId="107" fillId="14" borderId="0" xfId="1" applyFont="1" applyFill="1" applyAlignment="1" applyProtection="1">
      <alignment horizontal="center" vertical="center" wrapText="1"/>
      <protection hidden="1"/>
    </xf>
    <xf numFmtId="0" fontId="20" fillId="28" borderId="14" xfId="0" applyFont="1" applyFill="1" applyBorder="1" applyAlignment="1" applyProtection="1">
      <alignment horizontal="center" vertical="center"/>
      <protection hidden="1"/>
    </xf>
    <xf numFmtId="0" fontId="20" fillId="28" borderId="0" xfId="0" applyFont="1" applyFill="1" applyBorder="1" applyAlignment="1" applyProtection="1">
      <alignment horizontal="center" vertical="center"/>
      <protection hidden="1"/>
    </xf>
    <xf numFmtId="0" fontId="20" fillId="28" borderId="36" xfId="0" applyFont="1" applyFill="1" applyBorder="1" applyAlignment="1" applyProtection="1">
      <alignment horizontal="center" vertical="center"/>
      <protection hidden="1"/>
    </xf>
    <xf numFmtId="0" fontId="20" fillId="29" borderId="0" xfId="0" applyFont="1" applyFill="1" applyBorder="1" applyAlignment="1" applyProtection="1">
      <alignment horizontal="center" vertical="center"/>
      <protection hidden="1"/>
    </xf>
    <xf numFmtId="0" fontId="107" fillId="14" borderId="35" xfId="1" applyFont="1" applyFill="1" applyBorder="1" applyAlignment="1" applyProtection="1">
      <alignment horizontal="center" vertical="center" wrapText="1"/>
      <protection hidden="1"/>
    </xf>
    <xf numFmtId="0" fontId="20" fillId="29" borderId="36" xfId="0" applyFont="1" applyFill="1" applyBorder="1" applyAlignment="1" applyProtection="1">
      <alignment horizontal="center" vertical="center"/>
      <protection hidden="1"/>
    </xf>
    <xf numFmtId="0" fontId="107" fillId="14" borderId="36" xfId="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0" fontId="18" fillId="0" borderId="0" xfId="0" applyFont="1" applyBorder="1" applyAlignment="1" applyProtection="1">
      <alignment horizontal="center" vertical="center" wrapText="1"/>
      <protection hidden="1"/>
    </xf>
    <xf numFmtId="49" fontId="62" fillId="14" borderId="0" xfId="0" applyNumberFormat="1" applyFont="1" applyFill="1" applyAlignment="1" applyProtection="1">
      <alignment horizontal="center" vertical="center" wrapText="1"/>
      <protection hidden="1"/>
    </xf>
    <xf numFmtId="2" fontId="46" fillId="16" borderId="0" xfId="0" applyNumberFormat="1" applyFont="1" applyFill="1" applyAlignment="1" applyProtection="1">
      <alignment horizontal="center" vertical="center" wrapText="1"/>
      <protection hidden="1"/>
    </xf>
    <xf numFmtId="0" fontId="95" fillId="16" borderId="0" xfId="1" applyFont="1" applyFill="1" applyBorder="1" applyAlignment="1" applyProtection="1">
      <alignment horizontal="left" vertical="center" wrapText="1"/>
      <protection hidden="1"/>
    </xf>
    <xf numFmtId="0" fontId="18" fillId="0" borderId="0" xfId="0" applyFont="1" applyAlignment="1" applyProtection="1">
      <alignment horizontal="center" vertical="center" wrapText="1"/>
      <protection hidden="1"/>
    </xf>
    <xf numFmtId="0" fontId="79" fillId="16" borderId="0" xfId="1" applyFont="1" applyFill="1" applyBorder="1" applyAlignment="1" applyProtection="1">
      <alignment horizontal="left" vertical="center" wrapText="1"/>
      <protection hidden="1"/>
    </xf>
    <xf numFmtId="1" fontId="86" fillId="16" borderId="0" xfId="0" applyNumberFormat="1" applyFont="1" applyFill="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0" fontId="102" fillId="0" borderId="0" xfId="0" applyFont="1" applyFill="1" applyAlignment="1">
      <alignment horizontal="left" vertical="center" wrapText="1"/>
    </xf>
    <xf numFmtId="49" fontId="43" fillId="12"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3" fillId="14" borderId="0" xfId="0" applyNumberFormat="1" applyFont="1" applyFill="1" applyBorder="1" applyAlignment="1" applyProtection="1">
      <alignment horizontal="center" vertical="center" wrapText="1"/>
      <protection hidden="1"/>
    </xf>
    <xf numFmtId="49" fontId="76" fillId="45"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0" fontId="39" fillId="8" borderId="0" xfId="0" applyFont="1" applyFill="1" applyBorder="1" applyAlignment="1" applyProtection="1">
      <alignment horizontal="center" vertical="center" wrapText="1"/>
      <protection hidden="1"/>
    </xf>
    <xf numFmtId="2" fontId="46" fillId="19" borderId="0" xfId="0" applyNumberFormat="1" applyFont="1" applyFill="1" applyBorder="1" applyAlignment="1" applyProtection="1">
      <alignment horizontal="center" vertical="center" wrapText="1"/>
      <protection hidden="1"/>
    </xf>
    <xf numFmtId="2" fontId="45" fillId="16" borderId="0" xfId="0" applyNumberFormat="1" applyFont="1" applyFill="1" applyBorder="1" applyAlignment="1" applyProtection="1">
      <alignment horizontal="center" vertical="center" wrapText="1"/>
      <protection hidden="1"/>
    </xf>
    <xf numFmtId="0" fontId="102" fillId="0" borderId="0" xfId="0" applyFont="1" applyFill="1" applyAlignment="1">
      <alignment horizontal="left" wrapText="1"/>
    </xf>
    <xf numFmtId="0" fontId="95" fillId="16" borderId="0" xfId="1" applyFont="1" applyFill="1" applyBorder="1" applyAlignment="1" applyProtection="1">
      <alignment horizontal="left" vertical="center" wrapText="1"/>
      <protection hidden="1"/>
    </xf>
    <xf numFmtId="49" fontId="43" fillId="22" borderId="0" xfId="0" applyNumberFormat="1" applyFont="1" applyFill="1" applyBorder="1" applyAlignment="1" applyProtection="1">
      <alignment horizontal="center" vertical="center" wrapText="1"/>
      <protection hidden="1"/>
    </xf>
    <xf numFmtId="2" fontId="114" fillId="16" borderId="0" xfId="0" applyNumberFormat="1" applyFont="1" applyFill="1" applyBorder="1" applyAlignment="1" applyProtection="1">
      <alignment horizontal="center" vertical="center" wrapText="1"/>
      <protection hidden="1"/>
    </xf>
    <xf numFmtId="49" fontId="101" fillId="23" borderId="0" xfId="0" applyNumberFormat="1" applyFont="1" applyFill="1" applyBorder="1" applyAlignment="1" applyProtection="1">
      <alignment horizontal="left" vertical="center" wrapText="1"/>
      <protection hidden="1"/>
    </xf>
    <xf numFmtId="49" fontId="62" fillId="14" borderId="0" xfId="0" applyNumberFormat="1" applyFont="1" applyFill="1" applyBorder="1" applyAlignment="1" applyProtection="1">
      <alignment horizontal="center" vertical="center" wrapText="1"/>
      <protection hidden="1"/>
    </xf>
    <xf numFmtId="49" fontId="48" fillId="52" borderId="0" xfId="0" applyNumberFormat="1" applyFont="1" applyFill="1" applyBorder="1" applyAlignment="1" applyProtection="1">
      <alignment horizontal="center" vertical="center" wrapText="1"/>
      <protection hidden="1"/>
    </xf>
    <xf numFmtId="49" fontId="48" fillId="51" borderId="0" xfId="0" applyNumberFormat="1" applyFont="1" applyFill="1" applyBorder="1" applyAlignment="1" applyProtection="1">
      <alignment horizontal="center" vertical="center" wrapText="1"/>
      <protection hidden="1"/>
    </xf>
    <xf numFmtId="49" fontId="76" fillId="45" borderId="0" xfId="0" applyNumberFormat="1" applyFont="1" applyFill="1" applyBorder="1" applyAlignment="1" applyProtection="1">
      <alignment horizontal="center" vertical="center" wrapText="1"/>
      <protection hidden="1"/>
    </xf>
    <xf numFmtId="49" fontId="76" fillId="46" borderId="0" xfId="0" applyNumberFormat="1" applyFont="1" applyFill="1" applyBorder="1" applyAlignment="1" applyProtection="1">
      <alignment horizontal="center" vertical="center" wrapText="1"/>
      <protection hidden="1"/>
    </xf>
    <xf numFmtId="49" fontId="62" fillId="14" borderId="0" xfId="0" applyNumberFormat="1" applyFont="1" applyFill="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89" fillId="19" borderId="30" xfId="1" applyFont="1" applyFill="1" applyBorder="1" applyAlignment="1" applyProtection="1">
      <alignment horizontal="left" vertical="top" wrapText="1"/>
      <protection hidden="1"/>
    </xf>
    <xf numFmtId="0" fontId="62" fillId="26" borderId="0" xfId="0" applyNumberFormat="1" applyFont="1" applyFill="1" applyBorder="1" applyAlignment="1" applyProtection="1">
      <alignment horizontal="center" vertical="center" wrapText="1"/>
      <protection hidden="1"/>
    </xf>
    <xf numFmtId="49" fontId="39" fillId="51" borderId="0" xfId="0" applyNumberFormat="1" applyFont="1" applyFill="1" applyBorder="1" applyAlignment="1" applyProtection="1">
      <alignment horizontal="center" vertical="center" wrapText="1"/>
      <protection hidden="1"/>
    </xf>
    <xf numFmtId="168" fontId="43" fillId="14" borderId="0" xfId="0" applyNumberFormat="1" applyFont="1" applyFill="1" applyBorder="1" applyAlignment="1" applyProtection="1">
      <alignment horizontal="center" vertical="center" wrapText="1"/>
      <protection hidden="1"/>
    </xf>
    <xf numFmtId="168" fontId="64" fillId="31" borderId="0" xfId="0" applyNumberFormat="1" applyFont="1" applyFill="1" applyBorder="1" applyAlignment="1" applyProtection="1">
      <alignment horizontal="center" vertical="center" wrapText="1"/>
      <protection hidden="1"/>
    </xf>
    <xf numFmtId="9" fontId="85" fillId="26" borderId="0" xfId="2" applyFont="1" applyFill="1" applyBorder="1" applyAlignment="1" applyProtection="1">
      <alignment horizontal="center" vertical="center" wrapText="1"/>
      <protection hidden="1"/>
    </xf>
    <xf numFmtId="9" fontId="85" fillId="31" borderId="0" xfId="2" applyFont="1" applyFill="1" applyBorder="1" applyAlignment="1" applyProtection="1">
      <alignment horizontal="center" vertical="center" wrapText="1"/>
      <protection hidden="1"/>
    </xf>
    <xf numFmtId="2" fontId="43" fillId="14" borderId="0" xfId="0" applyNumberFormat="1" applyFont="1" applyFill="1" applyBorder="1" applyAlignment="1" applyProtection="1">
      <alignment horizontal="center" vertical="center" wrapText="1"/>
      <protection hidden="1"/>
    </xf>
    <xf numFmtId="168" fontId="43" fillId="26" borderId="0" xfId="0" applyNumberFormat="1" applyFont="1" applyFill="1" applyBorder="1" applyAlignment="1" applyProtection="1">
      <alignment horizontal="center" vertical="center" wrapText="1"/>
      <protection hidden="1"/>
    </xf>
    <xf numFmtId="2" fontId="43" fillId="26" borderId="0" xfId="0" applyNumberFormat="1" applyFont="1" applyFill="1" applyBorder="1" applyAlignment="1" applyProtection="1">
      <alignment horizontal="center" vertical="center" wrapText="1"/>
      <protection hidden="1"/>
    </xf>
    <xf numFmtId="168" fontId="43" fillId="4" borderId="0" xfId="0" applyNumberFormat="1" applyFont="1" applyFill="1" applyAlignment="1" applyProtection="1">
      <alignment horizontal="center" vertical="center" wrapText="1"/>
      <protection hidden="1"/>
    </xf>
    <xf numFmtId="168" fontId="64" fillId="31" borderId="0" xfId="0" applyNumberFormat="1" applyFont="1" applyFill="1" applyAlignment="1" applyProtection="1">
      <alignment horizontal="center" vertical="center" wrapText="1"/>
      <protection hidden="1"/>
    </xf>
    <xf numFmtId="168" fontId="63" fillId="14" borderId="0" xfId="0" applyNumberFormat="1" applyFont="1" applyFill="1" applyBorder="1" applyAlignment="1" applyProtection="1">
      <alignment horizontal="center" vertical="center" wrapText="1"/>
      <protection hidden="1"/>
    </xf>
    <xf numFmtId="168" fontId="64" fillId="26" borderId="0" xfId="0" applyNumberFormat="1" applyFont="1" applyFill="1" applyBorder="1" applyAlignment="1" applyProtection="1">
      <alignment horizontal="center" vertical="center"/>
      <protection hidden="1"/>
    </xf>
    <xf numFmtId="168" fontId="64" fillId="14" borderId="0" xfId="0" applyNumberFormat="1" applyFont="1" applyFill="1" applyBorder="1" applyAlignment="1" applyProtection="1">
      <alignment horizontal="center" vertical="center"/>
      <protection hidden="1"/>
    </xf>
    <xf numFmtId="168" fontId="62" fillId="26" borderId="0" xfId="0" applyNumberFormat="1" applyFont="1" applyFill="1" applyBorder="1" applyAlignment="1" applyProtection="1">
      <alignment horizontal="center" vertical="center" wrapText="1"/>
      <protection hidden="1"/>
    </xf>
    <xf numFmtId="168" fontId="43" fillId="14" borderId="0" xfId="0" applyNumberFormat="1" applyFont="1" applyFill="1" applyBorder="1" applyAlignment="1" applyProtection="1">
      <alignment horizontal="center" vertical="center"/>
      <protection hidden="1"/>
    </xf>
    <xf numFmtId="168" fontId="43" fillId="26" borderId="0" xfId="0" applyNumberFormat="1" applyFont="1" applyFill="1" applyBorder="1" applyAlignment="1" applyProtection="1">
      <alignment horizontal="center" vertical="center"/>
      <protection hidden="1"/>
    </xf>
    <xf numFmtId="168" fontId="43" fillId="30" borderId="0" xfId="0" applyNumberFormat="1" applyFont="1" applyFill="1" applyBorder="1" applyAlignment="1" applyProtection="1">
      <alignment horizontal="center" vertical="center" wrapText="1"/>
      <protection hidden="1"/>
    </xf>
    <xf numFmtId="2" fontId="67" fillId="30" borderId="0" xfId="0" applyNumberFormat="1" applyFont="1" applyFill="1" applyBorder="1" applyAlignment="1" applyProtection="1">
      <alignment horizontal="center" vertical="center" wrapText="1"/>
      <protection hidden="1"/>
    </xf>
    <xf numFmtId="2" fontId="43" fillId="30" borderId="0" xfId="0" applyNumberFormat="1" applyFont="1" applyFill="1" applyBorder="1" applyAlignment="1" applyProtection="1">
      <alignment horizontal="center" vertical="center" wrapText="1"/>
      <protection hidden="1"/>
    </xf>
    <xf numFmtId="2" fontId="43" fillId="22" borderId="0" xfId="0" applyNumberFormat="1" applyFont="1" applyFill="1" applyBorder="1" applyAlignment="1" applyProtection="1">
      <alignment horizontal="center" vertical="center" wrapText="1"/>
      <protection hidden="1"/>
    </xf>
    <xf numFmtId="2" fontId="43" fillId="12" borderId="0" xfId="0" applyNumberFormat="1" applyFont="1" applyFill="1" applyBorder="1" applyAlignment="1" applyProtection="1">
      <alignment horizontal="center" vertical="center" wrapText="1"/>
      <protection hidden="1"/>
    </xf>
    <xf numFmtId="2" fontId="66" fillId="26" borderId="0" xfId="0" applyNumberFormat="1" applyFont="1" applyFill="1" applyBorder="1" applyAlignment="1" applyProtection="1">
      <alignment horizontal="center" vertical="center" wrapText="1"/>
      <protection hidden="1"/>
    </xf>
    <xf numFmtId="2" fontId="43" fillId="33" borderId="0" xfId="0" applyNumberFormat="1" applyFont="1" applyFill="1" applyBorder="1" applyAlignment="1" applyProtection="1">
      <alignment horizontal="center" vertical="center" wrapText="1"/>
      <protection hidden="1"/>
    </xf>
    <xf numFmtId="2" fontId="43" fillId="32" borderId="0" xfId="0" applyNumberFormat="1" applyFont="1" applyFill="1" applyBorder="1" applyAlignment="1" applyProtection="1">
      <alignment horizontal="center" vertical="center" wrapText="1"/>
      <protection hidden="1"/>
    </xf>
    <xf numFmtId="2" fontId="32" fillId="26" borderId="0" xfId="0" applyNumberFormat="1" applyFont="1" applyFill="1" applyBorder="1" applyAlignment="1" applyProtection="1">
      <alignment horizontal="center" vertical="center" wrapText="1"/>
      <protection hidden="1"/>
    </xf>
    <xf numFmtId="2" fontId="32" fillId="24" borderId="0" xfId="0" applyNumberFormat="1" applyFont="1" applyFill="1" applyBorder="1" applyAlignment="1" applyProtection="1">
      <alignment horizontal="center" vertical="center" wrapText="1"/>
      <protection hidden="1"/>
    </xf>
    <xf numFmtId="2" fontId="43" fillId="4" borderId="0" xfId="0" applyNumberFormat="1" applyFont="1" applyFill="1" applyBorder="1" applyAlignment="1" applyProtection="1">
      <alignment horizontal="center" vertical="center" wrapText="1"/>
      <protection hidden="1"/>
    </xf>
    <xf numFmtId="168" fontId="64" fillId="14" borderId="0" xfId="0" applyNumberFormat="1" applyFont="1" applyFill="1" applyBorder="1" applyAlignment="1" applyProtection="1">
      <alignment horizontal="center" vertical="center" wrapText="1"/>
      <protection hidden="1"/>
    </xf>
    <xf numFmtId="9" fontId="85" fillId="14" borderId="0" xfId="2" applyFont="1" applyFill="1" applyBorder="1" applyAlignment="1" applyProtection="1">
      <alignment horizontal="center" vertical="center" wrapText="1"/>
      <protection hidden="1"/>
    </xf>
    <xf numFmtId="0" fontId="32" fillId="27" borderId="30" xfId="0" applyFont="1" applyFill="1" applyBorder="1" applyAlignment="1" applyProtection="1">
      <alignment horizontal="center" vertical="center" wrapText="1"/>
      <protection hidden="1"/>
    </xf>
    <xf numFmtId="0" fontId="34" fillId="55" borderId="30" xfId="0" applyFont="1" applyFill="1" applyBorder="1" applyAlignment="1" applyProtection="1">
      <alignment horizontal="center" vertical="center" wrapText="1"/>
      <protection hidden="1"/>
    </xf>
    <xf numFmtId="168" fontId="64" fillId="26" borderId="0" xfId="0" applyNumberFormat="1" applyFont="1" applyFill="1" applyBorder="1" applyAlignment="1" applyProtection="1">
      <alignment horizontal="center" vertical="center" wrapText="1"/>
      <protection hidden="1"/>
    </xf>
    <xf numFmtId="0" fontId="32" fillId="0" borderId="0" xfId="0" applyFont="1" applyBorder="1" applyAlignment="1" applyProtection="1">
      <alignment horizontal="center" vertical="center" wrapText="1"/>
      <protection hidden="1"/>
    </xf>
    <xf numFmtId="0" fontId="34" fillId="0" borderId="0" xfId="0" applyFont="1" applyBorder="1" applyAlignment="1" applyProtection="1">
      <alignment horizontal="center" vertical="center" wrapText="1"/>
      <protection hidden="1"/>
    </xf>
    <xf numFmtId="0" fontId="43" fillId="0" borderId="0" xfId="0" applyFont="1" applyBorder="1" applyAlignment="1" applyProtection="1">
      <alignment horizontal="center" vertical="center" wrapText="1"/>
      <protection hidden="1"/>
    </xf>
    <xf numFmtId="0" fontId="43" fillId="0" borderId="0" xfId="0" applyFont="1" applyBorder="1" applyAlignment="1" applyProtection="1">
      <alignment horizontal="center"/>
      <protection hidden="1"/>
    </xf>
    <xf numFmtId="0" fontId="34" fillId="0" borderId="0" xfId="0" applyFont="1" applyBorder="1" applyAlignment="1" applyProtection="1">
      <alignment horizontal="center"/>
      <protection hidden="1"/>
    </xf>
    <xf numFmtId="49" fontId="62" fillId="2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protection hidden="1"/>
    </xf>
    <xf numFmtId="49" fontId="62" fillId="14" borderId="0" xfId="0" applyNumberFormat="1" applyFont="1" applyFill="1" applyBorder="1" applyAlignment="1" applyProtection="1">
      <alignment horizontal="center" vertical="center"/>
      <protection hidden="1"/>
    </xf>
    <xf numFmtId="0" fontId="95" fillId="19" borderId="0" xfId="1" applyFont="1" applyFill="1" applyBorder="1" applyAlignment="1" applyProtection="1">
      <alignment horizontal="left" vertical="center" wrapText="1"/>
      <protection hidden="1"/>
    </xf>
    <xf numFmtId="0" fontId="102" fillId="0" borderId="0" xfId="0" applyFont="1" applyFill="1"/>
    <xf numFmtId="0" fontId="39" fillId="0" borderId="0" xfId="0" applyFont="1" applyBorder="1" applyAlignment="1" applyProtection="1">
      <protection hidden="1"/>
    </xf>
    <xf numFmtId="49" fontId="43" fillId="12"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49" fontId="43" fillId="30" borderId="0" xfId="0" applyNumberFormat="1" applyFont="1" applyFill="1" applyBorder="1" applyAlignment="1" applyProtection="1">
      <alignment horizontal="center" vertical="center" wrapText="1"/>
      <protection hidden="1"/>
    </xf>
    <xf numFmtId="49" fontId="62" fillId="26" borderId="0" xfId="0" applyNumberFormat="1" applyFont="1" applyFill="1" applyAlignment="1" applyProtection="1">
      <alignment horizontal="center" vertical="center" wrapText="1"/>
      <protection hidden="1"/>
    </xf>
    <xf numFmtId="49" fontId="62" fillId="30" borderId="0" xfId="0" applyNumberFormat="1" applyFont="1" applyFill="1" applyBorder="1" applyAlignment="1" applyProtection="1">
      <alignment horizontal="center" vertical="center" wrapText="1"/>
      <protection hidden="1"/>
    </xf>
    <xf numFmtId="49" fontId="43" fillId="22"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3" fillId="12" borderId="0" xfId="0" applyNumberFormat="1" applyFont="1" applyFill="1" applyBorder="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2" fontId="86" fillId="16"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49" fontId="43" fillId="14" borderId="0" xfId="0" applyNumberFormat="1" applyFont="1" applyFill="1" applyBorder="1" applyAlignment="1" applyProtection="1">
      <alignment horizontal="center" vertical="center" wrapText="1"/>
      <protection hidden="1"/>
    </xf>
    <xf numFmtId="49" fontId="43" fillId="14" borderId="0" xfId="0" applyNumberFormat="1" applyFont="1" applyFill="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0" fontId="3" fillId="0" borderId="0" xfId="1" applyFont="1" applyFill="1"/>
    <xf numFmtId="49" fontId="43" fillId="22"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49" fontId="48" fillId="52"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49" fontId="48" fillId="51" borderId="0" xfId="0" applyNumberFormat="1" applyFont="1" applyFill="1" applyBorder="1" applyAlignment="1" applyProtection="1">
      <alignment horizontal="center" vertical="center" wrapText="1"/>
      <protection hidden="1"/>
    </xf>
    <xf numFmtId="0" fontId="62" fillId="14" borderId="0" xfId="0" applyFont="1" applyFill="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2" fontId="45"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0" fontId="73" fillId="27" borderId="0" xfId="0" applyFont="1" applyFill="1" applyBorder="1" applyProtection="1">
      <protection hidden="1"/>
    </xf>
    <xf numFmtId="2" fontId="46" fillId="16" borderId="0" xfId="0" applyNumberFormat="1" applyFont="1" applyFill="1" applyBorder="1" applyAlignment="1" applyProtection="1">
      <alignment horizontal="center" vertical="center"/>
      <protection hidden="1"/>
    </xf>
    <xf numFmtId="2" fontId="46" fillId="49"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protection hidden="1"/>
    </xf>
    <xf numFmtId="0" fontId="39" fillId="0" borderId="0" xfId="0" applyFont="1" applyBorder="1" applyAlignment="1" applyProtection="1">
      <protection hidden="1"/>
    </xf>
    <xf numFmtId="2" fontId="45" fillId="23" borderId="0" xfId="0" applyNumberFormat="1" applyFont="1" applyFill="1" applyBorder="1" applyAlignment="1" applyProtection="1">
      <alignment horizontal="center" vertical="center" wrapText="1"/>
      <protection hidden="1"/>
    </xf>
    <xf numFmtId="49" fontId="86" fillId="15" borderId="0" xfId="0" applyNumberFormat="1" applyFont="1" applyFill="1" applyBorder="1" applyAlignment="1" applyProtection="1">
      <alignment horizontal="center" vertical="center" wrapText="1"/>
      <protection hidden="1"/>
    </xf>
    <xf numFmtId="0" fontId="62" fillId="27" borderId="0" xfId="0" applyFont="1" applyFill="1" applyBorder="1" applyAlignment="1">
      <alignment horizontal="center" vertical="center" wrapText="1"/>
    </xf>
    <xf numFmtId="49" fontId="76" fillId="51" borderId="0" xfId="0" applyNumberFormat="1" applyFont="1" applyFill="1" applyBorder="1" applyAlignment="1" applyProtection="1">
      <alignment horizontal="center" vertical="center" wrapText="1"/>
      <protection hidden="1"/>
    </xf>
    <xf numFmtId="49" fontId="76" fillId="45" borderId="0" xfId="0" applyNumberFormat="1" applyFont="1" applyFill="1" applyBorder="1" applyAlignment="1" applyProtection="1">
      <alignment horizontal="center" vertical="center" wrapText="1"/>
      <protection hidden="1"/>
    </xf>
    <xf numFmtId="0" fontId="62" fillId="26" borderId="0" xfId="0" applyFont="1" applyFill="1" applyBorder="1" applyAlignment="1" applyProtection="1">
      <alignment horizontal="center" vertical="center" wrapText="1"/>
      <protection hidden="1"/>
    </xf>
    <xf numFmtId="0" fontId="87" fillId="27" borderId="0" xfId="0" applyFont="1" applyFill="1" applyBorder="1" applyAlignment="1">
      <alignment horizontal="center" vertical="center" wrapText="1"/>
    </xf>
    <xf numFmtId="49" fontId="114" fillId="26" borderId="0" xfId="0" applyNumberFormat="1" applyFont="1" applyFill="1" applyBorder="1" applyAlignment="1" applyProtection="1">
      <alignment horizontal="center" vertical="center" wrapText="1"/>
      <protection hidden="1"/>
    </xf>
    <xf numFmtId="49" fontId="114" fillId="13" borderId="0" xfId="0" applyNumberFormat="1" applyFont="1" applyFill="1" applyBorder="1" applyAlignment="1" applyProtection="1">
      <alignment horizontal="center" vertical="center" wrapText="1"/>
      <protection hidden="1"/>
    </xf>
    <xf numFmtId="49" fontId="76" fillId="4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49" fontId="43" fillId="12" borderId="0" xfId="0" applyNumberFormat="1" applyFont="1" applyFill="1" applyBorder="1" applyAlignment="1" applyProtection="1">
      <alignment horizontal="center" vertical="center" wrapText="1"/>
      <protection hidden="1"/>
    </xf>
    <xf numFmtId="49" fontId="62" fillId="14" borderId="0" xfId="0" applyNumberFormat="1" applyFont="1" applyFill="1" applyAlignment="1" applyProtection="1">
      <alignment horizontal="center" vertical="center" wrapText="1"/>
      <protection hidden="1"/>
    </xf>
    <xf numFmtId="2" fontId="46" fillId="16" borderId="0" xfId="0" applyNumberFormat="1" applyFont="1" applyFill="1" applyAlignment="1" applyProtection="1">
      <alignment horizontal="center" vertical="center" wrapText="1"/>
      <protection hidden="1"/>
    </xf>
    <xf numFmtId="49" fontId="86" fillId="15"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0" fontId="39" fillId="0" borderId="0" xfId="0" applyFont="1" applyBorder="1" applyAlignment="1" applyProtection="1">
      <protection hidden="1"/>
    </xf>
    <xf numFmtId="2" fontId="46" fillId="19" borderId="0" xfId="0" applyNumberFormat="1" applyFont="1" applyFill="1" applyBorder="1" applyAlignment="1" applyProtection="1">
      <alignment horizontal="center" vertical="center" wrapText="1"/>
      <protection hidden="1"/>
    </xf>
    <xf numFmtId="0" fontId="95" fillId="23" borderId="0" xfId="1" applyFont="1" applyFill="1" applyBorder="1" applyAlignment="1" applyProtection="1">
      <alignment horizontal="left" vertical="center" wrapText="1"/>
      <protection hidden="1"/>
    </xf>
    <xf numFmtId="2" fontId="61" fillId="16" borderId="0" xfId="0" quotePrefix="1" applyNumberFormat="1" applyFont="1" applyFill="1" applyBorder="1" applyAlignment="1" applyProtection="1">
      <alignment horizontal="center" vertical="center" wrapText="1"/>
      <protection hidden="1"/>
    </xf>
    <xf numFmtId="49" fontId="43" fillId="22" borderId="0" xfId="0" applyNumberFormat="1" applyFont="1" applyFill="1" applyBorder="1" applyAlignment="1" applyProtection="1">
      <alignment horizontal="center" vertical="center" wrapText="1"/>
      <protection hidden="1"/>
    </xf>
    <xf numFmtId="49" fontId="76" fillId="20" borderId="0" xfId="0" applyNumberFormat="1" applyFont="1" applyFill="1" applyBorder="1" applyAlignment="1" applyProtection="1">
      <alignment horizontal="center" vertical="center" wrapText="1"/>
      <protection hidden="1"/>
    </xf>
    <xf numFmtId="0" fontId="18" fillId="7" borderId="0" xfId="0" applyFont="1" applyFill="1" applyBorder="1" applyAlignment="1" applyProtection="1">
      <alignment horizontal="center" vertical="center" wrapText="1"/>
      <protection hidden="1"/>
    </xf>
    <xf numFmtId="2" fontId="45" fillId="16" borderId="0" xfId="0" applyNumberFormat="1" applyFont="1" applyFill="1" applyBorder="1" applyAlignment="1" applyProtection="1">
      <alignment horizontal="center" vertical="center" wrapText="1"/>
      <protection hidden="1"/>
    </xf>
    <xf numFmtId="0" fontId="85" fillId="15" borderId="0" xfId="0" applyFont="1" applyFill="1" applyBorder="1" applyAlignment="1" applyProtection="1">
      <alignment horizontal="left" vertical="center" wrapText="1"/>
      <protection hidden="1"/>
    </xf>
    <xf numFmtId="0" fontId="62" fillId="26" borderId="0" xfId="0" applyFont="1" applyFill="1" applyBorder="1" applyAlignment="1" applyProtection="1">
      <alignment horizontal="center" vertical="center" wrapText="1"/>
      <protection hidden="1"/>
    </xf>
    <xf numFmtId="49" fontId="62" fillId="26" borderId="0" xfId="0" applyNumberFormat="1" applyFont="1" applyFill="1" applyAlignment="1" applyProtection="1">
      <alignment horizontal="center" vertical="center" wrapText="1"/>
      <protection hidden="1"/>
    </xf>
    <xf numFmtId="2" fontId="46" fillId="15" borderId="0" xfId="0" applyNumberFormat="1" applyFont="1" applyFill="1" applyAlignment="1" applyProtection="1">
      <alignment horizontal="center" vertical="center" wrapText="1"/>
      <protection hidden="1"/>
    </xf>
    <xf numFmtId="49" fontId="62" fillId="12" borderId="0" xfId="0" applyNumberFormat="1" applyFont="1" applyFill="1" applyBorder="1" applyAlignment="1" applyProtection="1">
      <alignment horizontal="center" vertical="center" wrapText="1"/>
      <protection hidden="1"/>
    </xf>
    <xf numFmtId="168" fontId="43" fillId="12" borderId="0" xfId="0" applyNumberFormat="1" applyFont="1" applyFill="1" applyBorder="1" applyAlignment="1" applyProtection="1">
      <alignment horizontal="center" vertical="center" wrapText="1"/>
      <protection hidden="1"/>
    </xf>
    <xf numFmtId="168" fontId="43" fillId="38" borderId="0" xfId="0" applyNumberFormat="1" applyFont="1" applyFill="1" applyBorder="1" applyAlignment="1" applyProtection="1">
      <alignment horizontal="center" vertical="center" wrapText="1"/>
      <protection hidden="1"/>
    </xf>
    <xf numFmtId="9" fontId="85" fillId="13" borderId="0" xfId="2" applyFont="1" applyFill="1" applyBorder="1" applyAlignment="1" applyProtection="1">
      <alignment horizontal="center" vertical="center" wrapText="1"/>
      <protection hidden="1"/>
    </xf>
    <xf numFmtId="9" fontId="77" fillId="26" borderId="0" xfId="2" applyFont="1" applyFill="1" applyBorder="1" applyAlignment="1" applyProtection="1">
      <alignment horizontal="center" vertical="center" wrapText="1"/>
      <protection hidden="1"/>
    </xf>
    <xf numFmtId="168" fontId="62" fillId="14" borderId="0" xfId="0" applyNumberFormat="1" applyFont="1" applyFill="1" applyBorder="1" applyAlignment="1" applyProtection="1">
      <alignment horizontal="center" vertical="center" wrapText="1"/>
      <protection hidden="1"/>
    </xf>
    <xf numFmtId="2" fontId="62" fillId="26" borderId="0" xfId="0" applyNumberFormat="1" applyFont="1" applyFill="1" applyBorder="1" applyAlignment="1" applyProtection="1">
      <alignment horizontal="center" vertical="center" wrapText="1"/>
      <protection hidden="1"/>
    </xf>
    <xf numFmtId="168" fontId="66" fillId="14" borderId="0" xfId="0" applyNumberFormat="1" applyFont="1" applyFill="1" applyBorder="1" applyAlignment="1" applyProtection="1">
      <alignment horizontal="center" vertical="center" wrapText="1"/>
      <protection hidden="1"/>
    </xf>
    <xf numFmtId="168" fontId="62" fillId="12" borderId="0" xfId="0" applyNumberFormat="1" applyFont="1" applyFill="1" applyBorder="1" applyAlignment="1" applyProtection="1">
      <alignment horizontal="center" vertical="center" wrapText="1"/>
      <protection hidden="1"/>
    </xf>
    <xf numFmtId="2" fontId="62" fillId="12" borderId="0" xfId="0" applyNumberFormat="1" applyFont="1" applyFill="1" applyBorder="1" applyAlignment="1" applyProtection="1">
      <alignment horizontal="center" vertical="center" wrapText="1"/>
      <protection hidden="1"/>
    </xf>
    <xf numFmtId="2" fontId="63" fillId="14" borderId="0" xfId="0" applyNumberFormat="1" applyFont="1" applyFill="1" applyBorder="1" applyAlignment="1" applyProtection="1">
      <alignment horizontal="center" vertical="center" wrapText="1"/>
      <protection hidden="1"/>
    </xf>
    <xf numFmtId="2" fontId="64" fillId="26" borderId="0" xfId="0" applyNumberFormat="1" applyFont="1" applyFill="1" applyBorder="1" applyAlignment="1" applyProtection="1">
      <alignment horizontal="center" vertical="center"/>
      <protection hidden="1"/>
    </xf>
    <xf numFmtId="2" fontId="64" fillId="14" borderId="0" xfId="0" applyNumberFormat="1" applyFont="1" applyFill="1" applyBorder="1" applyAlignment="1" applyProtection="1">
      <alignment horizontal="center" vertical="center"/>
      <protection hidden="1"/>
    </xf>
    <xf numFmtId="9" fontId="57" fillId="14" borderId="0" xfId="2" applyFont="1" applyFill="1" applyBorder="1" applyAlignment="1" applyProtection="1">
      <alignment horizontal="center" vertical="center"/>
      <protection hidden="1"/>
    </xf>
    <xf numFmtId="2" fontId="43" fillId="14" borderId="0" xfId="0" applyNumberFormat="1" applyFont="1" applyFill="1" applyBorder="1" applyAlignment="1" applyProtection="1">
      <alignment horizontal="center" vertical="center"/>
      <protection hidden="1"/>
    </xf>
    <xf numFmtId="2" fontId="43" fillId="26" borderId="0" xfId="0" applyNumberFormat="1" applyFont="1" applyFill="1" applyBorder="1" applyAlignment="1" applyProtection="1">
      <alignment horizontal="center" vertical="center"/>
      <protection hidden="1"/>
    </xf>
    <xf numFmtId="2" fontId="64" fillId="14" borderId="0" xfId="0" applyNumberFormat="1" applyFont="1" applyFill="1" applyBorder="1" applyAlignment="1" applyProtection="1">
      <alignment horizontal="center" vertical="center" wrapText="1"/>
      <protection hidden="1"/>
    </xf>
    <xf numFmtId="2" fontId="64" fillId="26" borderId="0" xfId="0" applyNumberFormat="1" applyFont="1" applyFill="1" applyBorder="1" applyAlignment="1" applyProtection="1">
      <alignment horizontal="center" vertical="center" wrapText="1"/>
      <protection hidden="1"/>
    </xf>
    <xf numFmtId="1" fontId="117" fillId="16" borderId="0" xfId="0" quotePrefix="1" applyNumberFormat="1" applyFont="1" applyFill="1" applyBorder="1" applyAlignment="1" applyProtection="1">
      <alignment horizontal="center" vertical="center" wrapText="1"/>
      <protection hidden="1"/>
    </xf>
    <xf numFmtId="0" fontId="18" fillId="15" borderId="0" xfId="0" applyFont="1" applyFill="1" applyBorder="1" applyAlignment="1" applyProtection="1">
      <alignment horizontal="left" vertical="center" wrapText="1"/>
      <protection hidden="1"/>
    </xf>
    <xf numFmtId="2" fontId="56" fillId="23" borderId="0" xfId="1" applyNumberFormat="1" applyFill="1" applyBorder="1" applyAlignment="1" applyProtection="1">
      <alignment horizontal="center" vertical="center" wrapText="1"/>
      <protection hidden="1"/>
    </xf>
    <xf numFmtId="0" fontId="39" fillId="0" borderId="0" xfId="0" applyFont="1" applyFill="1"/>
    <xf numFmtId="49" fontId="76" fillId="45" borderId="33" xfId="0" applyNumberFormat="1" applyFont="1" applyFill="1" applyBorder="1" applyAlignment="1" applyProtection="1">
      <alignment horizontal="center" vertical="center" wrapText="1"/>
      <protection hidden="1"/>
    </xf>
    <xf numFmtId="0" fontId="39" fillId="0" borderId="0" xfId="0" applyFont="1" applyFill="1" applyAlignment="1">
      <alignment vertical="center"/>
    </xf>
    <xf numFmtId="2" fontId="118" fillId="56" borderId="0" xfId="0" applyNumberFormat="1" applyFont="1" applyFill="1" applyBorder="1" applyAlignment="1" applyProtection="1">
      <alignment horizontal="center" vertical="center" wrapText="1"/>
      <protection hidden="1"/>
    </xf>
    <xf numFmtId="0" fontId="95" fillId="0" borderId="0" xfId="0" applyFont="1" applyFill="1" applyAlignment="1">
      <alignment horizontal="left" wrapText="1"/>
    </xf>
    <xf numFmtId="0" fontId="119" fillId="15" borderId="0" xfId="1" applyFont="1" applyFill="1" applyBorder="1" applyAlignment="1" applyProtection="1">
      <alignment horizontal="left" vertical="center" wrapText="1"/>
      <protection hidden="1"/>
    </xf>
    <xf numFmtId="0" fontId="39" fillId="0" borderId="0" xfId="0" applyFont="1" applyFill="1" applyBorder="1"/>
    <xf numFmtId="168" fontId="114" fillId="14" borderId="0" xfId="0" applyNumberFormat="1" applyFont="1" applyFill="1" applyBorder="1" applyAlignment="1" applyProtection="1">
      <alignment horizontal="center" vertical="center" wrapText="1"/>
      <protection hidden="1"/>
    </xf>
    <xf numFmtId="168" fontId="114" fillId="31" borderId="0" xfId="0" applyNumberFormat="1" applyFont="1" applyFill="1" applyBorder="1" applyAlignment="1" applyProtection="1">
      <alignment horizontal="center" vertical="center" wrapText="1"/>
      <protection hidden="1"/>
    </xf>
    <xf numFmtId="49" fontId="79" fillId="52" borderId="0" xfId="0" applyNumberFormat="1" applyFont="1" applyFill="1" applyBorder="1" applyAlignment="1" applyProtection="1">
      <alignment horizontal="center" vertical="center" wrapText="1"/>
      <protection hidden="1"/>
    </xf>
    <xf numFmtId="0" fontId="2" fillId="0" borderId="0" xfId="0" applyFont="1" applyFill="1"/>
    <xf numFmtId="0" fontId="79" fillId="0" borderId="0" xfId="0" applyFont="1" applyBorder="1" applyAlignment="1" applyProtection="1">
      <alignment horizontal="left" vertical="top" wrapText="1"/>
      <protection hidden="1"/>
    </xf>
    <xf numFmtId="2" fontId="121" fillId="23" borderId="0" xfId="1" applyNumberFormat="1" applyFont="1" applyFill="1" applyBorder="1" applyAlignment="1" applyProtection="1">
      <alignment horizontal="center" vertical="center" wrapText="1"/>
      <protection hidden="1"/>
    </xf>
    <xf numFmtId="0" fontId="122" fillId="0" borderId="0" xfId="0" applyFont="1" applyAlignment="1" applyProtection="1">
      <alignment vertical="center"/>
      <protection hidden="1"/>
    </xf>
    <xf numFmtId="0" fontId="123" fillId="14" borderId="0" xfId="1" applyFont="1" applyFill="1" applyBorder="1" applyAlignment="1" applyProtection="1">
      <alignment horizontal="center" vertical="center" wrapText="1"/>
      <protection hidden="1"/>
    </xf>
    <xf numFmtId="0" fontId="65" fillId="15" borderId="0" xfId="1" applyFont="1" applyFill="1" applyBorder="1" applyAlignment="1" applyProtection="1">
      <alignment horizontal="left" vertical="center" wrapText="1"/>
      <protection hidden="1"/>
    </xf>
    <xf numFmtId="0" fontId="25" fillId="9" borderId="0" xfId="0" applyFont="1" applyFill="1" applyAlignment="1" applyProtection="1">
      <alignment horizontal="center" vertical="center" wrapText="1"/>
      <protection hidden="1"/>
    </xf>
    <xf numFmtId="2" fontId="101" fillId="16" borderId="0" xfId="0" applyNumberFormat="1" applyFont="1" applyFill="1" applyBorder="1" applyAlignment="1" applyProtection="1">
      <alignment horizontal="center" vertical="center" wrapText="1"/>
      <protection hidden="1"/>
    </xf>
    <xf numFmtId="2" fontId="52" fillId="16" borderId="0" xfId="0" applyNumberFormat="1" applyFont="1" applyFill="1" applyBorder="1" applyAlignment="1" applyProtection="1">
      <alignment horizontal="center" vertical="center" wrapText="1"/>
      <protection hidden="1"/>
    </xf>
    <xf numFmtId="2" fontId="25" fillId="38"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1" fontId="86" fillId="16" borderId="0" xfId="0" quotePrefix="1" applyNumberFormat="1" applyFont="1" applyFill="1" applyBorder="1" applyAlignment="1" applyProtection="1">
      <alignment horizontal="center" vertical="center" wrapText="1"/>
      <protection hidden="1"/>
    </xf>
    <xf numFmtId="2" fontId="121" fillId="23" borderId="0" xfId="1"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18" fillId="15" borderId="0" xfId="0" applyFont="1" applyFill="1" applyBorder="1" applyAlignment="1" applyProtection="1">
      <alignment horizontal="left" vertical="center" wrapText="1"/>
      <protection hidden="1"/>
    </xf>
    <xf numFmtId="2" fontId="46" fillId="15"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1" fontId="117" fillId="16" borderId="0" xfId="0" quotePrefix="1" applyNumberFormat="1" applyFont="1" applyFill="1" applyBorder="1" applyAlignment="1" applyProtection="1">
      <alignment horizontal="center" vertical="center" wrapText="1"/>
      <protection hidden="1"/>
    </xf>
    <xf numFmtId="1" fontId="117" fillId="16" borderId="0" xfId="0"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2" fontId="45"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2" fontId="46" fillId="16" borderId="0" xfId="0" applyNumberFormat="1" applyFont="1" applyFill="1" applyBorder="1" applyAlignment="1" applyProtection="1">
      <alignment horizontal="center" vertical="center"/>
      <protection hidden="1"/>
    </xf>
    <xf numFmtId="0" fontId="39" fillId="0" borderId="0" xfId="0" applyFont="1" applyBorder="1" applyAlignment="1" applyProtection="1">
      <protection hidden="1"/>
    </xf>
    <xf numFmtId="49" fontId="62" fillId="14" borderId="0" xfId="0" applyNumberFormat="1" applyFont="1" applyFill="1" applyBorder="1" applyAlignment="1" applyProtection="1">
      <alignment horizontal="center" vertical="center"/>
      <protection hidden="1"/>
    </xf>
    <xf numFmtId="1" fontId="124" fillId="16" borderId="0" xfId="0" quotePrefix="1" applyNumberFormat="1" applyFont="1" applyFill="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2" fontId="121" fillId="23" borderId="0" xfId="1" applyNumberFormat="1" applyFont="1" applyFill="1" applyBorder="1" applyAlignment="1" applyProtection="1">
      <alignment horizontal="center" vertical="center" wrapText="1"/>
      <protection hidden="1"/>
    </xf>
    <xf numFmtId="2" fontId="114" fillId="16" borderId="0" xfId="0" quotePrefix="1" applyNumberFormat="1" applyFont="1" applyFill="1" applyBorder="1" applyAlignment="1" applyProtection="1">
      <alignment horizontal="center" vertical="center" wrapText="1"/>
      <protection hidden="1"/>
    </xf>
    <xf numFmtId="168" fontId="39" fillId="12" borderId="0" xfId="0" applyNumberFormat="1" applyFont="1" applyFill="1" applyBorder="1" applyAlignment="1" applyProtection="1">
      <alignment horizontal="center" vertical="center" wrapText="1"/>
      <protection hidden="1"/>
    </xf>
    <xf numFmtId="168" fontId="39" fillId="38" borderId="0" xfId="0" applyNumberFormat="1" applyFont="1" applyFill="1" applyBorder="1" applyAlignment="1" applyProtection="1">
      <alignment horizontal="center" vertical="center" wrapText="1"/>
      <protection hidden="1"/>
    </xf>
    <xf numFmtId="168" fontId="18" fillId="26" borderId="0" xfId="0" applyNumberFormat="1" applyFont="1" applyFill="1" applyBorder="1" applyAlignment="1" applyProtection="1">
      <alignment horizontal="center" vertical="center" wrapText="1"/>
      <protection hidden="1"/>
    </xf>
    <xf numFmtId="168" fontId="18" fillId="14" borderId="0" xfId="0" applyNumberFormat="1" applyFont="1" applyFill="1" applyBorder="1" applyAlignment="1" applyProtection="1">
      <alignment horizontal="center" vertical="center" wrapText="1"/>
      <protection hidden="1"/>
    </xf>
    <xf numFmtId="168" fontId="83" fillId="14" borderId="0" xfId="0" applyNumberFormat="1" applyFont="1" applyFill="1" applyBorder="1" applyAlignment="1" applyProtection="1">
      <alignment horizontal="center" vertical="center" wrapText="1"/>
      <protection hidden="1"/>
    </xf>
    <xf numFmtId="168" fontId="18" fillId="12" borderId="0" xfId="0" applyNumberFormat="1" applyFont="1" applyFill="1" applyBorder="1" applyAlignment="1" applyProtection="1">
      <alignment horizontal="center" vertical="center" wrapText="1"/>
      <protection hidden="1"/>
    </xf>
    <xf numFmtId="168" fontId="77" fillId="14" borderId="0" xfId="0" applyNumberFormat="1" applyFont="1" applyFill="1" applyBorder="1" applyAlignment="1" applyProtection="1">
      <alignment horizontal="center" vertical="center" wrapText="1"/>
      <protection hidden="1"/>
    </xf>
    <xf numFmtId="168" fontId="77" fillId="31" borderId="0" xfId="0" applyNumberFormat="1" applyFont="1" applyFill="1" applyBorder="1" applyAlignment="1" applyProtection="1">
      <alignment horizontal="center" vertical="center" wrapText="1"/>
      <protection hidden="1"/>
    </xf>
    <xf numFmtId="168" fontId="77" fillId="26" borderId="0" xfId="0" applyNumberFormat="1" applyFont="1" applyFill="1" applyBorder="1" applyAlignment="1" applyProtection="1">
      <alignment horizontal="center" vertical="center" wrapText="1"/>
      <protection hidden="1"/>
    </xf>
    <xf numFmtId="168" fontId="77" fillId="14" borderId="0" xfId="0" applyNumberFormat="1" applyFont="1" applyFill="1" applyAlignment="1" applyProtection="1">
      <alignment horizontal="center" vertical="center" wrapText="1"/>
      <protection hidden="1"/>
    </xf>
    <xf numFmtId="168" fontId="77" fillId="31" borderId="0" xfId="0" applyNumberFormat="1" applyFont="1" applyFill="1" applyAlignment="1" applyProtection="1">
      <alignment horizontal="center" vertical="center" wrapText="1"/>
      <protection hidden="1"/>
    </xf>
    <xf numFmtId="168" fontId="77" fillId="26" borderId="0" xfId="0" applyNumberFormat="1" applyFont="1" applyFill="1" applyAlignment="1" applyProtection="1">
      <alignment horizontal="center" vertical="center" wrapText="1"/>
      <protection hidden="1"/>
    </xf>
    <xf numFmtId="168" fontId="73" fillId="26" borderId="0" xfId="0" applyNumberFormat="1" applyFont="1" applyFill="1" applyBorder="1" applyAlignment="1" applyProtection="1">
      <alignment horizontal="center" vertical="center" wrapText="1"/>
      <protection hidden="1"/>
    </xf>
    <xf numFmtId="168" fontId="73" fillId="31" borderId="0" xfId="0" applyNumberFormat="1" applyFont="1" applyFill="1" applyBorder="1" applyAlignment="1" applyProtection="1">
      <alignment horizontal="center" vertical="center" wrapText="1"/>
      <protection hidden="1"/>
    </xf>
    <xf numFmtId="168" fontId="73" fillId="14" borderId="0" xfId="0" applyNumberFormat="1" applyFont="1" applyFill="1" applyBorder="1" applyAlignment="1" applyProtection="1">
      <alignment horizontal="center" vertical="center" wrapText="1"/>
      <protection hidden="1"/>
    </xf>
    <xf numFmtId="168" fontId="39" fillId="14" borderId="0" xfId="0" applyNumberFormat="1" applyFont="1" applyFill="1" applyBorder="1" applyAlignment="1" applyProtection="1">
      <alignment horizontal="center" vertical="center" wrapText="1"/>
      <protection hidden="1"/>
    </xf>
    <xf numFmtId="168" fontId="39" fillId="26" borderId="0" xfId="0" applyNumberFormat="1" applyFont="1" applyFill="1" applyBorder="1" applyAlignment="1" applyProtection="1">
      <alignment horizontal="center" vertical="center" wrapText="1"/>
      <protection hidden="1"/>
    </xf>
    <xf numFmtId="168" fontId="39" fillId="4" borderId="0" xfId="0" applyNumberFormat="1" applyFont="1" applyFill="1" applyAlignment="1" applyProtection="1">
      <alignment horizontal="center" vertical="center" wrapText="1"/>
      <protection hidden="1"/>
    </xf>
    <xf numFmtId="168" fontId="75" fillId="14" borderId="0" xfId="0" applyNumberFormat="1" applyFont="1" applyFill="1" applyBorder="1" applyAlignment="1" applyProtection="1">
      <alignment horizontal="center" vertical="center" wrapText="1"/>
      <protection hidden="1"/>
    </xf>
    <xf numFmtId="168" fontId="77" fillId="26" borderId="0" xfId="0" applyNumberFormat="1" applyFont="1" applyFill="1" applyBorder="1" applyAlignment="1" applyProtection="1">
      <alignment horizontal="center" vertical="center"/>
      <protection hidden="1"/>
    </xf>
    <xf numFmtId="168" fontId="77" fillId="14" borderId="0" xfId="0" applyNumberFormat="1" applyFont="1" applyFill="1" applyBorder="1" applyAlignment="1" applyProtection="1">
      <alignment horizontal="center" vertical="center"/>
      <protection hidden="1"/>
    </xf>
    <xf numFmtId="168" fontId="39" fillId="14" borderId="0" xfId="0" applyNumberFormat="1" applyFont="1" applyFill="1" applyBorder="1" applyAlignment="1" applyProtection="1">
      <alignment horizontal="center" vertical="center"/>
      <protection hidden="1"/>
    </xf>
    <xf numFmtId="168" fontId="39" fillId="26" borderId="0" xfId="0" applyNumberFormat="1" applyFont="1" applyFill="1" applyBorder="1" applyAlignment="1" applyProtection="1">
      <alignment horizontal="center" vertical="center"/>
      <protection hidden="1"/>
    </xf>
    <xf numFmtId="168" fontId="39" fillId="30" borderId="0" xfId="0" applyNumberFormat="1" applyFont="1" applyFill="1" applyBorder="1" applyAlignment="1" applyProtection="1">
      <alignment horizontal="center" vertical="center" wrapText="1"/>
      <protection hidden="1"/>
    </xf>
    <xf numFmtId="2" fontId="39" fillId="14" borderId="0" xfId="0" applyNumberFormat="1" applyFont="1" applyFill="1" applyBorder="1" applyAlignment="1" applyProtection="1">
      <alignment horizontal="center" vertical="center" wrapText="1"/>
      <protection hidden="1"/>
    </xf>
    <xf numFmtId="2" fontId="39" fillId="26" borderId="0" xfId="0" applyNumberFormat="1" applyFont="1" applyFill="1" applyBorder="1" applyAlignment="1" applyProtection="1">
      <alignment horizontal="center" vertical="center" wrapText="1"/>
      <protection hidden="1"/>
    </xf>
    <xf numFmtId="2" fontId="126" fillId="30" borderId="0" xfId="0" applyNumberFormat="1" applyFont="1" applyFill="1" applyBorder="1" applyAlignment="1" applyProtection="1">
      <alignment horizontal="center" vertical="center" wrapText="1"/>
      <protection hidden="1"/>
    </xf>
    <xf numFmtId="2" fontId="39" fillId="30" borderId="0" xfId="0" applyNumberFormat="1" applyFont="1" applyFill="1" applyBorder="1" applyAlignment="1" applyProtection="1">
      <alignment horizontal="center" vertical="center" wrapText="1"/>
      <protection hidden="1"/>
    </xf>
    <xf numFmtId="2" fontId="39" fillId="22" borderId="0" xfId="0" applyNumberFormat="1" applyFont="1" applyFill="1" applyBorder="1" applyAlignment="1" applyProtection="1">
      <alignment horizontal="center" vertical="center" wrapText="1"/>
      <protection hidden="1"/>
    </xf>
    <xf numFmtId="2" fontId="39" fillId="12" borderId="0" xfId="0" applyNumberFormat="1" applyFont="1" applyFill="1" applyBorder="1" applyAlignment="1" applyProtection="1">
      <alignment horizontal="center" vertical="center" wrapText="1"/>
      <protection hidden="1"/>
    </xf>
    <xf numFmtId="2" fontId="83" fillId="26" borderId="0" xfId="0" applyNumberFormat="1" applyFont="1" applyFill="1" applyBorder="1" applyAlignment="1" applyProtection="1">
      <alignment horizontal="center" vertical="center" wrapText="1"/>
      <protection hidden="1"/>
    </xf>
    <xf numFmtId="2" fontId="39" fillId="33" borderId="0" xfId="0" applyNumberFormat="1" applyFont="1" applyFill="1" applyBorder="1" applyAlignment="1" applyProtection="1">
      <alignment horizontal="center" vertical="center" wrapText="1"/>
      <protection hidden="1"/>
    </xf>
    <xf numFmtId="2" fontId="39" fillId="32" borderId="0" xfId="0" applyNumberFormat="1" applyFont="1" applyFill="1" applyBorder="1" applyAlignment="1" applyProtection="1">
      <alignment horizontal="center" vertical="center" wrapText="1"/>
      <protection hidden="1"/>
    </xf>
    <xf numFmtId="2" fontId="23" fillId="26" borderId="0" xfId="0" applyNumberFormat="1" applyFont="1" applyFill="1" applyBorder="1" applyAlignment="1" applyProtection="1">
      <alignment horizontal="center" vertical="center" wrapText="1"/>
      <protection hidden="1"/>
    </xf>
    <xf numFmtId="2" fontId="23" fillId="24" borderId="0" xfId="0" applyNumberFormat="1" applyFont="1" applyFill="1" applyBorder="1" applyAlignment="1" applyProtection="1">
      <alignment horizontal="center" vertical="center" wrapText="1"/>
      <protection hidden="1"/>
    </xf>
    <xf numFmtId="2" fontId="39" fillId="4" borderId="0" xfId="0" applyNumberFormat="1" applyFont="1" applyFill="1" applyBorder="1" applyAlignment="1" applyProtection="1">
      <alignment horizontal="center" vertical="center" wrapText="1"/>
      <protection hidden="1"/>
    </xf>
    <xf numFmtId="0" fontId="1" fillId="0" borderId="0" xfId="0" applyFont="1" applyFill="1"/>
    <xf numFmtId="2" fontId="121" fillId="23" borderId="0" xfId="1" applyNumberFormat="1" applyFont="1" applyFill="1" applyBorder="1" applyAlignment="1" applyProtection="1">
      <alignment horizontal="center" vertical="center" wrapText="1"/>
      <protection hidden="1"/>
    </xf>
    <xf numFmtId="1" fontId="117" fillId="16" borderId="0" xfId="0" quotePrefix="1" applyNumberFormat="1" applyFont="1" applyFill="1" applyBorder="1" applyAlignment="1" applyProtection="1">
      <alignment horizontal="center" vertical="center" wrapText="1"/>
      <protection hidden="1"/>
    </xf>
    <xf numFmtId="1" fontId="117" fillId="16" borderId="0" xfId="0"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protection hidden="1"/>
    </xf>
    <xf numFmtId="2" fontId="86" fillId="16" borderId="0" xfId="0" quotePrefix="1" applyNumberFormat="1" applyFont="1" applyFill="1" applyBorder="1" applyAlignment="1" applyProtection="1">
      <alignment horizontal="center" vertical="center" wrapText="1"/>
      <protection hidden="1"/>
    </xf>
    <xf numFmtId="1" fontId="124" fillId="16" borderId="0" xfId="0" quotePrefix="1" applyNumberFormat="1" applyFont="1" applyFill="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0" fontId="20" fillId="29" borderId="35" xfId="0" applyFont="1" applyFill="1" applyBorder="1" applyAlignment="1" applyProtection="1">
      <alignment horizontal="center" vertical="center"/>
      <protection hidden="1"/>
    </xf>
    <xf numFmtId="0" fontId="19" fillId="14" borderId="35" xfId="0" applyFont="1" applyFill="1" applyBorder="1" applyAlignment="1" applyProtection="1">
      <alignment horizontal="center" vertical="center" wrapText="1"/>
      <protection hidden="1"/>
    </xf>
    <xf numFmtId="0" fontId="123" fillId="14" borderId="35" xfId="1" applyFont="1" applyFill="1" applyBorder="1" applyAlignment="1" applyProtection="1">
      <alignment horizontal="center" vertical="center" wrapText="1"/>
      <protection hidden="1"/>
    </xf>
    <xf numFmtId="49" fontId="48" fillId="52" borderId="0" xfId="0" applyNumberFormat="1" applyFont="1" applyFill="1" applyBorder="1" applyAlignment="1" applyProtection="1">
      <alignment horizontal="center" vertical="center" wrapText="1"/>
      <protection hidden="1"/>
    </xf>
    <xf numFmtId="49" fontId="76" fillId="45" borderId="0" xfId="0" applyNumberFormat="1" applyFont="1" applyFill="1" applyBorder="1" applyAlignment="1" applyProtection="1">
      <alignment horizontal="center" vertical="center" wrapText="1"/>
      <protection hidden="1"/>
    </xf>
    <xf numFmtId="49" fontId="76" fillId="45" borderId="33" xfId="0" applyNumberFormat="1" applyFont="1" applyFill="1" applyBorder="1" applyAlignment="1" applyProtection="1">
      <alignment horizontal="center" vertical="center" wrapText="1"/>
      <protection hidden="1"/>
    </xf>
    <xf numFmtId="49" fontId="79" fillId="52" borderId="0" xfId="0" applyNumberFormat="1" applyFont="1" applyFill="1" applyBorder="1" applyAlignment="1" applyProtection="1">
      <alignment horizontal="center" vertical="center" wrapText="1"/>
      <protection hidden="1"/>
    </xf>
    <xf numFmtId="49" fontId="76" fillId="46" borderId="0" xfId="0" applyNumberFormat="1" applyFont="1" applyFill="1" applyBorder="1" applyAlignment="1" applyProtection="1">
      <alignment horizontal="center" vertical="center" wrapText="1"/>
      <protection hidden="1"/>
    </xf>
    <xf numFmtId="49" fontId="48" fillId="51" borderId="0" xfId="0" applyNumberFormat="1" applyFont="1" applyFill="1" applyBorder="1" applyAlignment="1" applyProtection="1">
      <alignment horizontal="center" vertical="center" wrapText="1"/>
      <protection hidden="1"/>
    </xf>
    <xf numFmtId="49" fontId="76" fillId="51"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protection hidden="1"/>
    </xf>
    <xf numFmtId="9" fontId="85" fillId="31" borderId="0" xfId="2" applyNumberFormat="1" applyFont="1" applyFill="1" applyBorder="1" applyAlignment="1" applyProtection="1">
      <alignment horizontal="center" vertical="center" wrapText="1"/>
      <protection hidden="1"/>
    </xf>
    <xf numFmtId="168" fontId="64" fillId="14" borderId="0" xfId="0" applyNumberFormat="1" applyFont="1" applyFill="1" applyAlignment="1" applyProtection="1">
      <alignment horizontal="center" vertical="center" wrapText="1"/>
      <protection hidden="1"/>
    </xf>
    <xf numFmtId="2" fontId="64" fillId="14" borderId="0" xfId="0" applyNumberFormat="1" applyFont="1" applyFill="1" applyAlignment="1" applyProtection="1">
      <alignment horizontal="center" vertical="center" wrapText="1"/>
      <protection hidden="1"/>
    </xf>
    <xf numFmtId="168" fontId="64" fillId="26" borderId="0" xfId="0" applyNumberFormat="1" applyFont="1" applyFill="1" applyAlignment="1" applyProtection="1">
      <alignment horizontal="center" vertical="center" wrapText="1"/>
      <protection hidden="1"/>
    </xf>
    <xf numFmtId="2" fontId="64" fillId="26" borderId="0" xfId="0" applyNumberFormat="1" applyFont="1" applyFill="1" applyAlignment="1" applyProtection="1">
      <alignment horizontal="center" vertical="center" wrapText="1"/>
      <protection hidden="1"/>
    </xf>
    <xf numFmtId="168" fontId="90" fillId="26" borderId="0" xfId="0" applyNumberFormat="1" applyFont="1" applyFill="1" applyBorder="1" applyAlignment="1" applyProtection="1">
      <alignment horizontal="center" vertical="center" wrapText="1"/>
      <protection hidden="1"/>
    </xf>
    <xf numFmtId="168" fontId="90" fillId="31" borderId="0" xfId="0" applyNumberFormat="1" applyFont="1" applyFill="1" applyBorder="1" applyAlignment="1" applyProtection="1">
      <alignment horizontal="center" vertical="center" wrapText="1"/>
      <protection hidden="1"/>
    </xf>
    <xf numFmtId="9" fontId="91" fillId="26" borderId="0" xfId="2" applyFont="1" applyFill="1" applyBorder="1" applyAlignment="1" applyProtection="1">
      <alignment horizontal="center" vertical="center" wrapText="1"/>
      <protection hidden="1"/>
    </xf>
    <xf numFmtId="9" fontId="73" fillId="31" borderId="0" xfId="2" applyFont="1" applyFill="1" applyBorder="1" applyAlignment="1" applyProtection="1">
      <alignment horizontal="center" vertical="center" wrapText="1"/>
      <protection hidden="1"/>
    </xf>
    <xf numFmtId="2" fontId="90" fillId="26" borderId="0" xfId="0" applyNumberFormat="1" applyFont="1" applyFill="1" applyBorder="1" applyAlignment="1" applyProtection="1">
      <alignment horizontal="center" vertical="center" wrapText="1"/>
      <protection hidden="1"/>
    </xf>
    <xf numFmtId="168" fontId="90" fillId="14" borderId="0" xfId="0" applyNumberFormat="1" applyFont="1" applyFill="1" applyBorder="1" applyAlignment="1" applyProtection="1">
      <alignment horizontal="center" vertical="center" wrapText="1"/>
      <protection hidden="1"/>
    </xf>
    <xf numFmtId="2" fontId="62" fillId="14" borderId="0" xfId="0" applyNumberFormat="1" applyFont="1" applyFill="1" applyBorder="1" applyAlignment="1" applyProtection="1">
      <alignment horizontal="center" vertical="center" wrapText="1"/>
      <protection hidden="1"/>
    </xf>
    <xf numFmtId="9" fontId="125" fillId="26" borderId="0" xfId="2" applyFont="1" applyFill="1" applyBorder="1" applyAlignment="1" applyProtection="1">
      <alignment horizontal="center" vertical="center" wrapText="1"/>
      <protection hidden="1"/>
    </xf>
    <xf numFmtId="2" fontId="43" fillId="26" borderId="37" xfId="0" applyNumberFormat="1" applyFont="1" applyFill="1" applyBorder="1" applyAlignment="1" applyProtection="1">
      <alignment horizontal="center" vertical="center" wrapText="1"/>
      <protection hidden="1"/>
    </xf>
    <xf numFmtId="0" fontId="128" fillId="21" borderId="0" xfId="0" applyFont="1" applyFill="1" applyAlignment="1" applyProtection="1">
      <alignment horizontal="center" vertical="center" wrapText="1"/>
      <protection hidden="1"/>
    </xf>
    <xf numFmtId="0" fontId="110" fillId="10" borderId="0" xfId="0" applyFont="1" applyFill="1" applyBorder="1" applyAlignment="1" applyProtection="1">
      <alignment horizontal="center"/>
      <protection hidden="1"/>
    </xf>
    <xf numFmtId="0" fontId="81" fillId="0" borderId="0" xfId="0" applyFont="1" applyBorder="1" applyAlignment="1" applyProtection="1">
      <alignment horizontal="center"/>
      <protection hidden="1"/>
    </xf>
    <xf numFmtId="0" fontId="79" fillId="0" borderId="0" xfId="0" applyFont="1" applyBorder="1" applyAlignment="1" applyProtection="1">
      <alignment horizontal="center"/>
      <protection hidden="1"/>
    </xf>
    <xf numFmtId="0" fontId="20" fillId="28" borderId="36" xfId="0" applyFont="1" applyFill="1" applyBorder="1" applyAlignment="1" applyProtection="1">
      <alignment horizontal="center"/>
      <protection hidden="1"/>
    </xf>
    <xf numFmtId="0" fontId="20" fillId="28" borderId="35" xfId="0" applyFont="1" applyFill="1" applyBorder="1" applyAlignment="1" applyProtection="1">
      <alignment horizontal="center"/>
      <protection hidden="1"/>
    </xf>
    <xf numFmtId="0" fontId="34" fillId="0" borderId="35" xfId="0" applyFont="1" applyBorder="1" applyAlignment="1" applyProtection="1">
      <alignment vertical="center" wrapText="1"/>
      <protection hidden="1"/>
    </xf>
    <xf numFmtId="0" fontId="23" fillId="0" borderId="35" xfId="0" applyFont="1" applyBorder="1" applyAlignment="1" applyProtection="1">
      <alignment vertical="center" wrapText="1"/>
      <protection hidden="1"/>
    </xf>
    <xf numFmtId="0" fontId="23" fillId="0" borderId="38" xfId="0" applyFont="1" applyBorder="1" applyAlignment="1" applyProtection="1">
      <alignment horizontal="center" vertical="center" wrapText="1"/>
      <protection hidden="1"/>
    </xf>
    <xf numFmtId="0" fontId="123" fillId="14" borderId="36" xfId="1" applyFont="1" applyFill="1" applyBorder="1" applyAlignment="1" applyProtection="1">
      <alignment horizontal="center" vertical="center" wrapText="1"/>
      <protection hidden="1"/>
    </xf>
    <xf numFmtId="4" fontId="101" fillId="14" borderId="0" xfId="0" applyNumberFormat="1" applyFont="1" applyFill="1" applyBorder="1" applyAlignment="1" applyProtection="1">
      <alignment horizontal="center" vertical="center" wrapText="1"/>
      <protection hidden="1"/>
    </xf>
    <xf numFmtId="4" fontId="101" fillId="14" borderId="9" xfId="0" applyNumberFormat="1" applyFont="1" applyFill="1" applyBorder="1" applyAlignment="1" applyProtection="1">
      <alignment horizontal="center" vertical="center" wrapText="1"/>
      <protection hidden="1"/>
    </xf>
    <xf numFmtId="4" fontId="101" fillId="14" borderId="36" xfId="0" applyNumberFormat="1" applyFont="1" applyFill="1" applyBorder="1" applyAlignment="1" applyProtection="1">
      <alignment horizontal="center" vertical="center" wrapText="1"/>
      <protection hidden="1"/>
    </xf>
    <xf numFmtId="4" fontId="101" fillId="14" borderId="0" xfId="0" applyNumberFormat="1" applyFont="1" applyFill="1" applyAlignment="1" applyProtection="1">
      <alignment horizontal="center" vertical="center" wrapText="1"/>
      <protection hidden="1"/>
    </xf>
    <xf numFmtId="4" fontId="101" fillId="14" borderId="35" xfId="0" applyNumberFormat="1" applyFont="1" applyFill="1" applyBorder="1" applyAlignment="1" applyProtection="1">
      <alignment horizontal="center" vertical="center" wrapText="1"/>
      <protection hidden="1"/>
    </xf>
    <xf numFmtId="0" fontId="128" fillId="21" borderId="0" xfId="0" applyFont="1" applyFill="1" applyAlignment="1" applyProtection="1">
      <alignment horizontal="center" vertical="center" wrapText="1"/>
      <protection hidden="1"/>
    </xf>
    <xf numFmtId="49" fontId="79" fillId="52" borderId="0" xfId="0" applyNumberFormat="1" applyFont="1" applyFill="1" applyBorder="1" applyAlignment="1" applyProtection="1">
      <alignment horizontal="center" vertical="center" wrapText="1"/>
      <protection hidden="1"/>
    </xf>
    <xf numFmtId="0" fontId="93" fillId="43" borderId="0" xfId="0" applyFont="1" applyFill="1" applyBorder="1" applyAlignment="1" applyProtection="1">
      <alignment horizontal="center" vertical="center" wrapText="1"/>
      <protection hidden="1"/>
    </xf>
    <xf numFmtId="49" fontId="76" fillId="46" borderId="0" xfId="0" applyNumberFormat="1" applyFont="1" applyFill="1" applyBorder="1" applyAlignment="1" applyProtection="1">
      <alignment horizontal="center" vertical="center" wrapText="1"/>
      <protection hidden="1"/>
    </xf>
    <xf numFmtId="49" fontId="76" fillId="45" borderId="32" xfId="0" applyNumberFormat="1" applyFont="1" applyFill="1" applyBorder="1" applyAlignment="1" applyProtection="1">
      <alignment horizontal="center" vertical="center" wrapText="1"/>
      <protection hidden="1"/>
    </xf>
    <xf numFmtId="49" fontId="76" fillId="45" borderId="33" xfId="0" applyNumberFormat="1" applyFont="1" applyFill="1" applyBorder="1" applyAlignment="1" applyProtection="1">
      <alignment horizontal="center" vertical="center" wrapText="1"/>
      <protection hidden="1"/>
    </xf>
    <xf numFmtId="49" fontId="76" fillId="45" borderId="0" xfId="0" applyNumberFormat="1" applyFont="1" applyFill="1" applyBorder="1" applyAlignment="1" applyProtection="1">
      <alignment horizontal="center" vertical="center" wrapText="1"/>
      <protection hidden="1"/>
    </xf>
    <xf numFmtId="49" fontId="76" fillId="56" borderId="0" xfId="0" applyNumberFormat="1" applyFont="1" applyFill="1" applyBorder="1" applyAlignment="1" applyProtection="1">
      <alignment horizontal="center" vertical="center" wrapText="1"/>
      <protection hidden="1"/>
    </xf>
    <xf numFmtId="49" fontId="118" fillId="56" borderId="0" xfId="0" applyNumberFormat="1" applyFont="1" applyFill="1" applyBorder="1" applyAlignment="1" applyProtection="1">
      <alignment horizontal="center" vertical="center" wrapText="1"/>
      <protection hidden="1"/>
    </xf>
    <xf numFmtId="49" fontId="93" fillId="51" borderId="0" xfId="0" applyNumberFormat="1" applyFont="1" applyFill="1" applyBorder="1" applyAlignment="1" applyProtection="1">
      <alignment horizontal="center" vertical="center" wrapText="1"/>
      <protection hidden="1"/>
    </xf>
    <xf numFmtId="2" fontId="117" fillId="16" borderId="0" xfId="0" quotePrefix="1" applyNumberFormat="1" applyFont="1" applyFill="1" applyBorder="1" applyAlignment="1" applyProtection="1">
      <alignment horizontal="center" vertical="center" wrapText="1"/>
      <protection hidden="1"/>
    </xf>
    <xf numFmtId="0" fontId="16" fillId="47" borderId="0" xfId="0" applyFont="1" applyFill="1" applyBorder="1" applyAlignment="1" applyProtection="1">
      <alignment horizontal="center" vertical="center" wrapText="1"/>
      <protection hidden="1"/>
    </xf>
    <xf numFmtId="0" fontId="15" fillId="47" borderId="0" xfId="0" applyFont="1" applyFill="1" applyBorder="1" applyAlignment="1" applyProtection="1">
      <alignment horizontal="center" vertical="center" wrapText="1"/>
      <protection hidden="1"/>
    </xf>
    <xf numFmtId="2" fontId="121" fillId="23" borderId="0" xfId="1" applyNumberFormat="1" applyFont="1" applyFill="1" applyBorder="1" applyAlignment="1" applyProtection="1">
      <alignment horizontal="center" vertical="center" wrapText="1"/>
      <protection hidden="1"/>
    </xf>
    <xf numFmtId="0" fontId="76" fillId="59" borderId="0" xfId="0" applyFont="1" applyFill="1" applyBorder="1" applyAlignment="1" applyProtection="1">
      <alignment horizontal="center" vertical="center" wrapText="1"/>
      <protection hidden="1"/>
    </xf>
    <xf numFmtId="49" fontId="76" fillId="53" borderId="0" xfId="0" applyNumberFormat="1" applyFont="1" applyFill="1" applyBorder="1" applyAlignment="1" applyProtection="1">
      <alignment horizontal="center" vertical="center" wrapText="1"/>
      <protection hidden="1"/>
    </xf>
    <xf numFmtId="49" fontId="48" fillId="52" borderId="0" xfId="0" applyNumberFormat="1" applyFont="1" applyFill="1" applyBorder="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wrapText="1"/>
      <protection hidden="1"/>
    </xf>
    <xf numFmtId="0" fontId="73" fillId="27" borderId="0" xfId="0" applyFont="1" applyFill="1" applyBorder="1" applyProtection="1">
      <protection hidden="1"/>
    </xf>
    <xf numFmtId="0" fontId="18" fillId="15" borderId="0" xfId="0" applyFont="1" applyFill="1" applyBorder="1" applyAlignment="1" applyProtection="1">
      <alignment horizontal="left" vertical="center" wrapText="1"/>
      <protection hidden="1"/>
    </xf>
    <xf numFmtId="0" fontId="102" fillId="16" borderId="0" xfId="1" applyFont="1" applyFill="1" applyBorder="1" applyAlignment="1" applyProtection="1">
      <alignment horizontal="left" vertical="center" wrapText="1"/>
      <protection hidden="1"/>
    </xf>
    <xf numFmtId="1" fontId="117" fillId="16" borderId="0" xfId="0" quotePrefix="1" applyNumberFormat="1" applyFont="1" applyFill="1" applyBorder="1" applyAlignment="1" applyProtection="1">
      <alignment horizontal="center" vertical="center" wrapText="1"/>
      <protection hidden="1"/>
    </xf>
    <xf numFmtId="1" fontId="117" fillId="16" borderId="0" xfId="0" applyNumberFormat="1" applyFont="1" applyFill="1" applyBorder="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wrapText="1"/>
      <protection hidden="1"/>
    </xf>
    <xf numFmtId="168" fontId="120" fillId="12" borderId="0" xfId="0" applyNumberFormat="1" applyFont="1" applyFill="1" applyBorder="1" applyAlignment="1" applyProtection="1">
      <alignment horizontal="center" vertical="center" wrapText="1"/>
      <protection hidden="1"/>
    </xf>
    <xf numFmtId="49" fontId="43" fillId="14" borderId="0" xfId="0" applyNumberFormat="1" applyFont="1" applyFill="1" applyBorder="1" applyAlignment="1" applyProtection="1">
      <alignment horizontal="center" vertical="center" wrapText="1"/>
      <protection hidden="1"/>
    </xf>
    <xf numFmtId="0" fontId="102" fillId="0" borderId="0" xfId="0" applyFont="1" applyFill="1" applyAlignment="1">
      <alignment vertical="top" wrapText="1"/>
    </xf>
    <xf numFmtId="49" fontId="62" fillId="14" borderId="0" xfId="0" applyNumberFormat="1" applyFont="1" applyFill="1" applyAlignment="1" applyProtection="1">
      <alignment horizontal="center" vertical="center" wrapText="1"/>
      <protection hidden="1"/>
    </xf>
    <xf numFmtId="2" fontId="46" fillId="16" borderId="0" xfId="0" applyNumberFormat="1" applyFont="1" applyFill="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wrapText="1"/>
      <protection hidden="1"/>
    </xf>
    <xf numFmtId="2" fontId="101" fillId="16" borderId="0" xfId="0" quotePrefix="1" applyNumberFormat="1" applyFont="1" applyFill="1" applyBorder="1" applyAlignment="1" applyProtection="1">
      <alignment horizontal="center" vertical="center" wrapText="1"/>
      <protection hidden="1"/>
    </xf>
    <xf numFmtId="49" fontId="43" fillId="22" borderId="0" xfId="0" applyNumberFormat="1" applyFont="1" applyFill="1" applyBorder="1" applyAlignment="1" applyProtection="1">
      <alignment horizontal="center" vertical="center" wrapText="1"/>
      <protection hidden="1"/>
    </xf>
    <xf numFmtId="2" fontId="46" fillId="16" borderId="0" xfId="0" applyNumberFormat="1" applyFont="1" applyFill="1" applyBorder="1" applyAlignment="1" applyProtection="1">
      <alignment horizontal="center" vertical="center" wrapText="1"/>
      <protection hidden="1"/>
    </xf>
    <xf numFmtId="2" fontId="86" fillId="16" borderId="0" xfId="0" quotePrefix="1" applyNumberFormat="1" applyFont="1" applyFill="1" applyBorder="1" applyAlignment="1" applyProtection="1">
      <alignment horizontal="center" vertical="center" wrapText="1"/>
      <protection hidden="1"/>
    </xf>
    <xf numFmtId="49" fontId="62" fillId="14" borderId="0" xfId="0" applyNumberFormat="1" applyFont="1" applyFill="1" applyBorder="1" applyAlignment="1" applyProtection="1">
      <alignment horizontal="center" vertical="center"/>
      <protection hidden="1"/>
    </xf>
    <xf numFmtId="2" fontId="46" fillId="16" borderId="0" xfId="0" applyNumberFormat="1" applyFont="1" applyFill="1" applyBorder="1" applyAlignment="1" applyProtection="1">
      <alignment horizontal="center" vertical="center"/>
      <protection hidden="1"/>
    </xf>
    <xf numFmtId="0" fontId="39" fillId="0" borderId="0" xfId="0" applyFont="1" applyBorder="1" applyAlignment="1" applyProtection="1">
      <alignment horizontal="center"/>
      <protection hidden="1"/>
    </xf>
    <xf numFmtId="0" fontId="18" fillId="0" borderId="0" xfId="0" applyFont="1" applyBorder="1" applyAlignment="1" applyProtection="1">
      <alignment horizontal="center" vertical="center" wrapText="1"/>
      <protection hidden="1"/>
    </xf>
    <xf numFmtId="49" fontId="43" fillId="26" borderId="0" xfId="0" applyNumberFormat="1" applyFont="1" applyFill="1" applyBorder="1" applyAlignment="1" applyProtection="1">
      <alignment horizontal="center" vertical="center" wrapText="1"/>
      <protection hidden="1"/>
    </xf>
    <xf numFmtId="49" fontId="76" fillId="20" borderId="0" xfId="0" applyNumberFormat="1" applyFont="1" applyFill="1" applyBorder="1" applyAlignment="1" applyProtection="1">
      <alignment horizontal="center" vertical="center" wrapText="1"/>
      <protection hidden="1"/>
    </xf>
    <xf numFmtId="49" fontId="43" fillId="12" borderId="0" xfId="0" applyNumberFormat="1"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0" fontId="39" fillId="0" borderId="0" xfId="0" applyFont="1" applyBorder="1" applyAlignment="1" applyProtection="1">
      <protection hidden="1"/>
    </xf>
    <xf numFmtId="0" fontId="101" fillId="16" borderId="0" xfId="0" applyFont="1" applyFill="1" applyAlignment="1" applyProtection="1">
      <alignment horizontal="left" vertical="center" wrapText="1"/>
      <protection hidden="1"/>
    </xf>
    <xf numFmtId="49" fontId="43" fillId="14" borderId="0" xfId="0" applyNumberFormat="1" applyFont="1" applyFill="1" applyAlignment="1" applyProtection="1">
      <alignment horizontal="center" vertical="center" wrapText="1"/>
      <protection hidden="1"/>
    </xf>
    <xf numFmtId="0" fontId="102" fillId="0" borderId="0" xfId="1" applyFont="1" applyFill="1" applyAlignment="1">
      <alignment wrapText="1"/>
    </xf>
    <xf numFmtId="2" fontId="45" fillId="16" borderId="0" xfId="0" applyNumberFormat="1" applyFont="1" applyFill="1" applyBorder="1" applyAlignment="1" applyProtection="1">
      <alignment horizontal="center" vertical="center" wrapText="1"/>
      <protection hidden="1"/>
    </xf>
    <xf numFmtId="0" fontId="87" fillId="27" borderId="0" xfId="0" applyFont="1" applyFill="1" applyBorder="1" applyAlignment="1">
      <alignment horizontal="center" vertical="center" wrapText="1"/>
    </xf>
    <xf numFmtId="0" fontId="62" fillId="27" borderId="0" xfId="0" applyFont="1" applyFill="1" applyBorder="1" applyAlignment="1">
      <alignment horizontal="center" vertical="center" wrapText="1"/>
    </xf>
    <xf numFmtId="2" fontId="45" fillId="23" borderId="0" xfId="0" applyNumberFormat="1" applyFont="1" applyFill="1" applyBorder="1" applyAlignment="1" applyProtection="1">
      <alignment horizontal="center" vertical="center" wrapText="1"/>
      <protection hidden="1"/>
    </xf>
    <xf numFmtId="49" fontId="86" fillId="15" borderId="0" xfId="0" applyNumberFormat="1" applyFont="1" applyFill="1" applyBorder="1" applyAlignment="1" applyProtection="1">
      <alignment horizontal="center" vertical="center" wrapText="1"/>
      <protection hidden="1"/>
    </xf>
    <xf numFmtId="49" fontId="93" fillId="46" borderId="0" xfId="0" applyNumberFormat="1" applyFont="1" applyFill="1" applyBorder="1" applyAlignment="1" applyProtection="1">
      <alignment horizontal="center" vertical="center" wrapText="1"/>
      <protection hidden="1"/>
    </xf>
    <xf numFmtId="0" fontId="102" fillId="0" borderId="0" xfId="0" applyFont="1" applyFill="1" applyAlignment="1">
      <alignment horizontal="left" vertical="top" wrapText="1"/>
    </xf>
    <xf numFmtId="0" fontId="102" fillId="0" borderId="0" xfId="1" applyFont="1" applyFill="1" applyAlignment="1">
      <alignment vertical="center" wrapText="1"/>
    </xf>
    <xf numFmtId="0" fontId="101" fillId="16" borderId="0" xfId="0" applyFont="1" applyFill="1" applyBorder="1" applyAlignment="1" applyProtection="1">
      <alignment horizontal="left" vertical="center" wrapText="1"/>
      <protection hidden="1"/>
    </xf>
    <xf numFmtId="0" fontId="102" fillId="0" borderId="0" xfId="0" applyFont="1" applyFill="1" applyAlignment="1">
      <alignment wrapText="1"/>
    </xf>
    <xf numFmtId="0" fontId="116" fillId="0" borderId="0" xfId="1" applyFont="1" applyFill="1" applyAlignment="1">
      <alignment horizontal="left" vertical="center" wrapText="1"/>
    </xf>
    <xf numFmtId="49" fontId="43" fillId="30" borderId="0" xfId="0" applyNumberFormat="1" applyFont="1" applyFill="1" applyBorder="1" applyAlignment="1" applyProtection="1">
      <alignment horizontal="center" vertical="center" wrapText="1"/>
      <protection hidden="1"/>
    </xf>
    <xf numFmtId="0" fontId="18" fillId="7" borderId="0" xfId="0" applyFont="1" applyFill="1" applyBorder="1" applyAlignment="1" applyProtection="1">
      <alignment horizontal="center" vertical="center" wrapText="1"/>
      <protection hidden="1"/>
    </xf>
    <xf numFmtId="0" fontId="102" fillId="0" borderId="0" xfId="1" applyFont="1" applyFill="1" applyAlignment="1">
      <alignment horizontal="left" vertical="top" wrapText="1"/>
    </xf>
    <xf numFmtId="49" fontId="43" fillId="26" borderId="0" xfId="0" applyNumberFormat="1" applyFont="1" applyFill="1" applyBorder="1" applyAlignment="1" applyProtection="1">
      <alignment vertical="center" wrapText="1"/>
      <protection hidden="1"/>
    </xf>
    <xf numFmtId="0" fontId="85" fillId="16" borderId="0" xfId="0" applyFont="1" applyFill="1" applyBorder="1" applyAlignment="1" applyProtection="1">
      <alignment horizontal="left" vertical="center" wrapText="1"/>
      <protection hidden="1"/>
    </xf>
    <xf numFmtId="0" fontId="102" fillId="16" borderId="0" xfId="1" applyFont="1" applyFill="1" applyBorder="1" applyAlignment="1" applyProtection="1">
      <alignment horizontal="left" vertical="top" wrapText="1"/>
      <protection hidden="1"/>
    </xf>
    <xf numFmtId="0" fontId="102" fillId="0" borderId="0" xfId="0" applyFont="1" applyFill="1" applyAlignment="1">
      <alignment horizontal="left" vertical="center" wrapText="1"/>
    </xf>
    <xf numFmtId="0" fontId="102" fillId="0" borderId="0" xfId="0" applyFont="1" applyFill="1" applyAlignment="1">
      <alignment horizontal="left" wrapText="1"/>
    </xf>
    <xf numFmtId="0" fontId="102" fillId="23" borderId="0" xfId="1" applyFont="1" applyFill="1" applyBorder="1" applyAlignment="1" applyProtection="1">
      <alignment horizontal="left" vertical="center" wrapText="1"/>
      <protection hidden="1"/>
    </xf>
    <xf numFmtId="0" fontId="62" fillId="14" borderId="0" xfId="0" applyFont="1" applyFill="1" applyBorder="1" applyAlignment="1" applyProtection="1">
      <alignment horizontal="center" vertical="center" wrapText="1"/>
      <protection hidden="1"/>
    </xf>
    <xf numFmtId="0" fontId="79" fillId="16" borderId="0" xfId="1" applyFont="1" applyFill="1" applyBorder="1" applyAlignment="1" applyProtection="1">
      <alignment horizontal="left" vertical="top" wrapText="1"/>
      <protection hidden="1"/>
    </xf>
    <xf numFmtId="0" fontId="111" fillId="0" borderId="0" xfId="0" applyFont="1" applyFill="1" applyAlignment="1">
      <alignment horizontal="left" wrapText="1"/>
    </xf>
    <xf numFmtId="0" fontId="85" fillId="15" borderId="0" xfId="0" applyFont="1" applyFill="1" applyBorder="1" applyAlignment="1" applyProtection="1">
      <alignment horizontal="left" vertical="center" wrapText="1"/>
      <protection hidden="1"/>
    </xf>
    <xf numFmtId="0" fontId="95" fillId="23" borderId="0" xfId="1" applyFont="1" applyFill="1" applyBorder="1" applyAlignment="1" applyProtection="1">
      <alignment horizontal="left" vertical="center" wrapText="1"/>
      <protection hidden="1"/>
    </xf>
    <xf numFmtId="0" fontId="62" fillId="26" borderId="0" xfId="0" applyFont="1" applyFill="1" applyBorder="1" applyAlignment="1" applyProtection="1">
      <alignment horizontal="center" vertical="center" wrapText="1"/>
      <protection hidden="1"/>
    </xf>
    <xf numFmtId="49" fontId="48" fillId="18" borderId="0" xfId="0" applyNumberFormat="1" applyFont="1" applyFill="1" applyBorder="1" applyAlignment="1" applyProtection="1">
      <alignment horizontal="center" vertical="center" wrapText="1"/>
      <protection hidden="1"/>
    </xf>
    <xf numFmtId="49" fontId="62" fillId="30" borderId="0" xfId="0" applyNumberFormat="1" applyFont="1" applyFill="1" applyBorder="1" applyAlignment="1" applyProtection="1">
      <alignment horizontal="center" vertical="center" wrapText="1"/>
      <protection hidden="1"/>
    </xf>
    <xf numFmtId="2" fontId="46" fillId="49" borderId="0" xfId="0" applyNumberFormat="1" applyFont="1" applyFill="1" applyBorder="1" applyAlignment="1" applyProtection="1">
      <alignment horizontal="center" vertical="center" wrapText="1"/>
      <protection hidden="1"/>
    </xf>
    <xf numFmtId="49" fontId="62" fillId="26" borderId="0" xfId="0" applyNumberFormat="1" applyFont="1" applyFill="1" applyAlignment="1" applyProtection="1">
      <alignment horizontal="center" vertical="center" wrapText="1"/>
      <protection hidden="1"/>
    </xf>
    <xf numFmtId="49" fontId="62" fillId="26" borderId="0" xfId="0" applyNumberFormat="1" applyFont="1" applyFill="1" applyBorder="1" applyAlignment="1" applyProtection="1">
      <alignment horizontal="center" vertical="center"/>
      <protection hidden="1"/>
    </xf>
    <xf numFmtId="49" fontId="76" fillId="51" borderId="0" xfId="0" applyNumberFormat="1" applyFont="1" applyFill="1" applyBorder="1" applyAlignment="1" applyProtection="1">
      <alignment horizontal="center" vertical="center" wrapText="1"/>
      <protection hidden="1"/>
    </xf>
    <xf numFmtId="2" fontId="46" fillId="19" borderId="0" xfId="0" applyNumberFormat="1" applyFont="1" applyFill="1" applyBorder="1" applyAlignment="1" applyProtection="1">
      <alignment horizontal="center" vertical="center" wrapText="1"/>
      <protection hidden="1"/>
    </xf>
    <xf numFmtId="0" fontId="39" fillId="8" borderId="0" xfId="0" applyFont="1" applyFill="1" applyBorder="1" applyAlignment="1" applyProtection="1">
      <alignment horizontal="center" vertical="center" wrapText="1"/>
      <protection hidden="1"/>
    </xf>
    <xf numFmtId="0" fontId="79" fillId="16" borderId="0" xfId="1" applyFont="1" applyFill="1" applyBorder="1" applyAlignment="1" applyProtection="1">
      <alignment horizontal="left" vertical="center" wrapText="1"/>
      <protection hidden="1"/>
    </xf>
    <xf numFmtId="168" fontId="113" fillId="14" borderId="0" xfId="0" applyNumberFormat="1" applyFont="1" applyFill="1" applyBorder="1" applyAlignment="1" applyProtection="1">
      <alignment horizontal="center" vertical="center" wrapText="1"/>
      <protection hidden="1"/>
    </xf>
    <xf numFmtId="0" fontId="39" fillId="0" borderId="30" xfId="0" applyFont="1" applyBorder="1" applyAlignment="1" applyProtection="1">
      <alignment horizontal="center" vertical="center" wrapText="1"/>
      <protection hidden="1"/>
    </xf>
    <xf numFmtId="49" fontId="48" fillId="51" borderId="0" xfId="0" applyNumberFormat="1" applyFont="1" applyFill="1" applyBorder="1" applyAlignment="1" applyProtection="1">
      <alignment horizontal="center" vertical="center" wrapText="1"/>
      <protection hidden="1"/>
    </xf>
    <xf numFmtId="0" fontId="62" fillId="26" borderId="0" xfId="0" applyNumberFormat="1" applyFont="1" applyFill="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2" fontId="46" fillId="15" borderId="0" xfId="0" applyNumberFormat="1" applyFont="1" applyFill="1" applyBorder="1" applyAlignment="1" applyProtection="1">
      <alignment horizontal="center" vertical="center"/>
      <protection hidden="1"/>
    </xf>
    <xf numFmtId="168" fontId="78" fillId="38" borderId="0" xfId="0" applyNumberFormat="1" applyFont="1" applyFill="1" applyBorder="1" applyAlignment="1" applyProtection="1">
      <alignment horizontal="center" vertical="center" wrapText="1"/>
      <protection hidden="1"/>
    </xf>
    <xf numFmtId="168" fontId="113" fillId="31" borderId="0" xfId="0" applyNumberFormat="1" applyFont="1" applyFill="1" applyBorder="1" applyAlignment="1" applyProtection="1">
      <alignment horizontal="center" vertical="center" wrapText="1"/>
      <protection hidden="1"/>
    </xf>
    <xf numFmtId="1" fontId="124" fillId="16" borderId="0" xfId="0" quotePrefix="1" applyNumberFormat="1" applyFont="1" applyFill="1" applyBorder="1" applyAlignment="1" applyProtection="1">
      <alignment horizontal="center" vertical="center" wrapText="1"/>
      <protection hidden="1"/>
    </xf>
    <xf numFmtId="1" fontId="86" fillId="16" borderId="0" xfId="0" quotePrefix="1" applyNumberFormat="1" applyFont="1" applyFill="1" applyBorder="1" applyAlignment="1" applyProtection="1">
      <alignment horizontal="center" vertical="center" wrapText="1"/>
      <protection hidden="1"/>
    </xf>
    <xf numFmtId="2" fontId="124" fillId="16" borderId="0" xfId="0" quotePrefix="1" applyNumberFormat="1" applyFont="1" applyFill="1" applyBorder="1" applyAlignment="1" applyProtection="1">
      <alignment horizontal="center" vertical="center" wrapText="1"/>
      <protection hidden="1"/>
    </xf>
    <xf numFmtId="168" fontId="19" fillId="12" borderId="0" xfId="0" applyNumberFormat="1" applyFont="1" applyFill="1" applyBorder="1" applyAlignment="1" applyProtection="1">
      <alignment horizontal="center" vertical="center" wrapText="1"/>
      <protection hidden="1"/>
    </xf>
    <xf numFmtId="168" fontId="25" fillId="38" borderId="0" xfId="0" applyNumberFormat="1" applyFont="1" applyFill="1" applyBorder="1" applyAlignment="1" applyProtection="1">
      <alignment horizontal="center" vertical="center" wrapText="1"/>
      <protection hidden="1"/>
    </xf>
    <xf numFmtId="0" fontId="39" fillId="0" borderId="0" xfId="0" applyFont="1" applyAlignment="1" applyProtection="1">
      <alignment horizontal="center"/>
      <protection hidden="1"/>
    </xf>
    <xf numFmtId="2" fontId="46" fillId="15" borderId="0" xfId="0" applyNumberFormat="1" applyFont="1" applyFill="1" applyAlignment="1" applyProtection="1">
      <alignment horizontal="center" vertical="center" wrapText="1"/>
      <protection hidden="1"/>
    </xf>
    <xf numFmtId="49" fontId="62" fillId="12" borderId="0" xfId="0" applyNumberFormat="1" applyFont="1" applyFill="1" applyBorder="1" applyAlignment="1" applyProtection="1">
      <alignment horizontal="center" vertical="center" wrapText="1"/>
      <protection hidden="1"/>
    </xf>
    <xf numFmtId="49" fontId="76" fillId="52" borderId="0" xfId="0" applyNumberFormat="1" applyFont="1" applyFill="1" applyAlignment="1" applyProtection="1">
      <alignment horizontal="center" vertical="center" wrapText="1"/>
      <protection hidden="1"/>
    </xf>
    <xf numFmtId="49" fontId="76" fillId="52" borderId="0" xfId="0" applyNumberFormat="1" applyFont="1" applyFill="1" applyBorder="1" applyAlignment="1" applyProtection="1">
      <alignment horizontal="center" vertical="center" wrapText="1"/>
      <protection hidden="1"/>
    </xf>
    <xf numFmtId="0" fontId="76" fillId="43" borderId="0" xfId="0" applyFont="1" applyFill="1" applyBorder="1" applyAlignment="1" applyProtection="1">
      <alignment horizontal="center" vertical="center" wrapText="1"/>
      <protection hidden="1"/>
    </xf>
    <xf numFmtId="0" fontId="94" fillId="14" borderId="0" xfId="0" applyFont="1" applyFill="1" applyBorder="1" applyAlignment="1" applyProtection="1">
      <alignment horizontal="center" vertical="center" wrapText="1"/>
      <protection hidden="1"/>
    </xf>
    <xf numFmtId="0" fontId="31" fillId="8" borderId="35" xfId="0" applyFont="1" applyFill="1" applyBorder="1" applyAlignment="1" applyProtection="1">
      <alignment horizontal="center" vertical="center"/>
      <protection hidden="1"/>
    </xf>
    <xf numFmtId="0" fontId="31" fillId="8" borderId="0" xfId="0" applyFont="1" applyFill="1" applyBorder="1" applyAlignment="1" applyProtection="1">
      <alignment horizontal="center" vertical="center"/>
      <protection hidden="1"/>
    </xf>
    <xf numFmtId="0" fontId="94" fillId="14" borderId="35" xfId="0" applyFont="1" applyFill="1" applyBorder="1" applyAlignment="1" applyProtection="1">
      <alignment horizontal="center" vertical="center" wrapText="1"/>
      <protection hidden="1"/>
    </xf>
    <xf numFmtId="0" fontId="94" fillId="14" borderId="36" xfId="0" applyFont="1" applyFill="1" applyBorder="1" applyAlignment="1" applyProtection="1">
      <alignment horizontal="center" vertical="center" wrapText="1"/>
      <protection hidden="1"/>
    </xf>
    <xf numFmtId="0" fontId="51" fillId="60" borderId="0" xfId="0" applyFont="1" applyFill="1" applyAlignment="1" applyProtection="1">
      <alignment horizontal="center" vertical="center" wrapText="1"/>
      <protection hidden="1"/>
    </xf>
    <xf numFmtId="9" fontId="38" fillId="41" borderId="19" xfId="0" applyNumberFormat="1" applyFont="1" applyFill="1" applyBorder="1" applyAlignment="1" applyProtection="1">
      <alignment horizontal="center" vertical="center" wrapText="1"/>
      <protection locked="0" hidden="1"/>
    </xf>
    <xf numFmtId="9" fontId="38" fillId="41" borderId="18" xfId="0" applyNumberFormat="1" applyFont="1" applyFill="1" applyBorder="1" applyAlignment="1" applyProtection="1">
      <alignment horizontal="center" vertical="center" wrapText="1"/>
      <protection locked="0" hidden="1"/>
    </xf>
    <xf numFmtId="9" fontId="38" fillId="41" borderId="20" xfId="0" applyNumberFormat="1" applyFont="1" applyFill="1" applyBorder="1" applyAlignment="1" applyProtection="1">
      <alignment horizontal="center" vertical="center" wrapText="1"/>
      <protection locked="0" hidden="1"/>
    </xf>
    <xf numFmtId="0" fontId="44" fillId="21" borderId="0" xfId="0" applyFont="1" applyFill="1" applyBorder="1" applyAlignment="1" applyProtection="1">
      <alignment horizontal="center" vertical="center" wrapText="1"/>
      <protection hidden="1"/>
    </xf>
    <xf numFmtId="0" fontId="94" fillId="14" borderId="9" xfId="0" applyFont="1" applyFill="1" applyBorder="1" applyAlignment="1" applyProtection="1">
      <alignment horizontal="center" vertical="center" wrapText="1"/>
      <protection hidden="1"/>
    </xf>
    <xf numFmtId="0" fontId="112" fillId="60" borderId="0" xfId="0" applyFont="1" applyFill="1" applyBorder="1" applyAlignment="1" applyProtection="1">
      <alignment horizontal="center" vertical="center" wrapText="1"/>
      <protection hidden="1"/>
    </xf>
    <xf numFmtId="0" fontId="112" fillId="60" borderId="2" xfId="0" applyFont="1" applyFill="1" applyBorder="1" applyAlignment="1" applyProtection="1">
      <alignment horizontal="center" vertical="center" wrapText="1"/>
      <protection hidden="1"/>
    </xf>
    <xf numFmtId="166" fontId="50" fillId="26" borderId="11" xfId="0" applyNumberFormat="1" applyFont="1" applyFill="1" applyBorder="1" applyAlignment="1" applyProtection="1">
      <alignment horizontal="center" vertical="center" wrapText="1"/>
      <protection hidden="1"/>
    </xf>
    <xf numFmtId="166" fontId="50" fillId="26" borderId="12" xfId="0" applyNumberFormat="1" applyFont="1" applyFill="1" applyBorder="1" applyAlignment="1" applyProtection="1">
      <alignment horizontal="center" vertical="center" wrapText="1"/>
      <protection hidden="1"/>
    </xf>
    <xf numFmtId="2" fontId="50" fillId="26" borderId="11" xfId="0" applyNumberFormat="1" applyFont="1" applyFill="1" applyBorder="1" applyAlignment="1" applyProtection="1">
      <alignment horizontal="center" vertical="center" wrapText="1"/>
      <protection hidden="1"/>
    </xf>
    <xf numFmtId="2" fontId="50" fillId="26" borderId="12" xfId="0" applyNumberFormat="1" applyFont="1" applyFill="1" applyBorder="1" applyAlignment="1" applyProtection="1">
      <alignment horizontal="center" vertical="center" wrapText="1"/>
      <protection hidden="1"/>
    </xf>
    <xf numFmtId="2" fontId="50" fillId="37" borderId="17" xfId="0" applyNumberFormat="1" applyFont="1" applyFill="1" applyBorder="1" applyAlignment="1" applyProtection="1">
      <alignment horizontal="center" vertical="center" wrapText="1"/>
      <protection hidden="1"/>
    </xf>
    <xf numFmtId="2" fontId="50" fillId="37" borderId="16" xfId="0" applyNumberFormat="1" applyFont="1" applyFill="1" applyBorder="1" applyAlignment="1" applyProtection="1">
      <alignment horizontal="center" vertical="center" wrapText="1"/>
      <protection hidden="1"/>
    </xf>
    <xf numFmtId="2" fontId="50" fillId="26" borderId="0" xfId="0" applyNumberFormat="1" applyFont="1" applyFill="1" applyBorder="1" applyAlignment="1" applyProtection="1">
      <alignment horizontal="center" vertical="center" wrapText="1"/>
      <protection hidden="1"/>
    </xf>
    <xf numFmtId="2" fontId="50" fillId="37" borderId="15" xfId="0" applyNumberFormat="1" applyFont="1" applyFill="1" applyBorder="1" applyAlignment="1" applyProtection="1">
      <alignment horizontal="center" vertical="center" wrapText="1"/>
      <protection hidden="1"/>
    </xf>
    <xf numFmtId="166" fontId="50" fillId="14" borderId="11" xfId="0" applyNumberFormat="1" applyFont="1" applyFill="1" applyBorder="1" applyAlignment="1" applyProtection="1">
      <alignment horizontal="center" vertical="center" wrapText="1"/>
      <protection hidden="1"/>
    </xf>
    <xf numFmtId="166" fontId="50" fillId="14" borderId="12" xfId="0" applyNumberFormat="1" applyFont="1" applyFill="1" applyBorder="1" applyAlignment="1" applyProtection="1">
      <alignment horizontal="center" vertical="center" wrapText="1"/>
      <protection hidden="1"/>
    </xf>
    <xf numFmtId="166" fontId="50" fillId="24" borderId="11" xfId="0" applyNumberFormat="1" applyFont="1" applyFill="1" applyBorder="1" applyAlignment="1" applyProtection="1">
      <alignment horizontal="center" vertical="center" wrapText="1"/>
      <protection hidden="1"/>
    </xf>
    <xf numFmtId="166" fontId="50" fillId="24" borderId="12" xfId="0" applyNumberFormat="1" applyFont="1" applyFill="1" applyBorder="1" applyAlignment="1" applyProtection="1">
      <alignment horizontal="center" vertical="center" wrapText="1"/>
      <protection hidden="1"/>
    </xf>
    <xf numFmtId="2" fontId="50" fillId="24" borderId="11" xfId="0" applyNumberFormat="1" applyFont="1" applyFill="1" applyBorder="1" applyAlignment="1" applyProtection="1">
      <alignment horizontal="center" vertical="center" wrapText="1"/>
      <protection hidden="1"/>
    </xf>
    <xf numFmtId="2" fontId="50" fillId="24" borderId="12" xfId="0" applyNumberFormat="1" applyFont="1" applyFill="1" applyBorder="1" applyAlignment="1" applyProtection="1">
      <alignment horizontal="center" vertical="center" wrapText="1"/>
      <protection hidden="1"/>
    </xf>
    <xf numFmtId="2" fontId="50" fillId="36" borderId="17" xfId="0" applyNumberFormat="1" applyFont="1" applyFill="1" applyBorder="1" applyAlignment="1" applyProtection="1">
      <alignment horizontal="center" vertical="center" wrapText="1"/>
      <protection hidden="1"/>
    </xf>
    <xf numFmtId="2" fontId="50" fillId="36" borderId="16" xfId="0" applyNumberFormat="1" applyFont="1" applyFill="1" applyBorder="1" applyAlignment="1" applyProtection="1">
      <alignment horizontal="center" vertical="center" wrapText="1"/>
      <protection hidden="1"/>
    </xf>
    <xf numFmtId="0" fontId="59" fillId="26" borderId="0" xfId="1" applyFont="1" applyFill="1" applyBorder="1" applyAlignment="1" applyProtection="1">
      <alignment horizontal="center" vertical="center" wrapText="1"/>
      <protection hidden="1"/>
    </xf>
    <xf numFmtId="0" fontId="59" fillId="26" borderId="12" xfId="1" applyFont="1" applyFill="1" applyBorder="1" applyAlignment="1" applyProtection="1">
      <alignment horizontal="center" vertical="center" wrapText="1"/>
      <protection hidden="1"/>
    </xf>
    <xf numFmtId="2" fontId="105" fillId="16" borderId="28" xfId="0" applyNumberFormat="1" applyFont="1" applyFill="1" applyBorder="1" applyAlignment="1" applyProtection="1">
      <alignment horizontal="center" vertical="center" wrapText="1"/>
      <protection hidden="1"/>
    </xf>
    <xf numFmtId="2" fontId="57" fillId="14" borderId="11" xfId="0" applyNumberFormat="1" applyFont="1" applyFill="1" applyBorder="1" applyAlignment="1" applyProtection="1">
      <alignment horizontal="center" vertical="center" wrapText="1"/>
      <protection hidden="1"/>
    </xf>
    <xf numFmtId="2" fontId="57" fillId="14" borderId="12" xfId="0" applyNumberFormat="1" applyFont="1" applyFill="1" applyBorder="1" applyAlignment="1" applyProtection="1">
      <alignment horizontal="center" vertical="center" wrapText="1"/>
      <protection hidden="1"/>
    </xf>
    <xf numFmtId="166" fontId="50" fillId="22" borderId="0" xfId="0" applyNumberFormat="1" applyFont="1" applyFill="1" applyBorder="1" applyAlignment="1" applyProtection="1">
      <alignment horizontal="center" vertical="center" wrapText="1"/>
      <protection hidden="1"/>
    </xf>
    <xf numFmtId="166" fontId="50" fillId="22" borderId="12" xfId="0" applyNumberFormat="1" applyFont="1" applyFill="1" applyBorder="1" applyAlignment="1" applyProtection="1">
      <alignment horizontal="center" vertical="center" wrapText="1"/>
      <protection hidden="1"/>
    </xf>
    <xf numFmtId="2" fontId="50" fillId="14" borderId="11" xfId="0" applyNumberFormat="1" applyFont="1" applyFill="1" applyBorder="1" applyAlignment="1" applyProtection="1">
      <alignment horizontal="center" vertical="center" wrapText="1"/>
      <protection hidden="1"/>
    </xf>
    <xf numFmtId="2" fontId="50" fillId="14" borderId="12" xfId="0" applyNumberFormat="1" applyFont="1" applyFill="1" applyBorder="1" applyAlignment="1" applyProtection="1">
      <alignment horizontal="center" vertical="center" wrapText="1"/>
      <protection hidden="1"/>
    </xf>
    <xf numFmtId="166" fontId="50" fillId="22" borderId="11" xfId="0" applyNumberFormat="1" applyFont="1" applyFill="1" applyBorder="1" applyAlignment="1" applyProtection="1">
      <alignment horizontal="center" vertical="center" wrapText="1"/>
      <protection hidden="1"/>
    </xf>
    <xf numFmtId="2" fontId="50" fillId="22" borderId="11" xfId="0" applyNumberFormat="1" applyFont="1" applyFill="1" applyBorder="1" applyAlignment="1" applyProtection="1">
      <alignment horizontal="center" vertical="center" wrapText="1"/>
      <protection hidden="1"/>
    </xf>
    <xf numFmtId="2" fontId="50" fillId="22" borderId="12" xfId="0" applyNumberFormat="1" applyFont="1" applyFill="1" applyBorder="1" applyAlignment="1" applyProtection="1">
      <alignment horizontal="center" vertical="center" wrapText="1"/>
      <protection hidden="1"/>
    </xf>
    <xf numFmtId="165" fontId="50" fillId="14" borderId="11" xfId="0" applyNumberFormat="1" applyFont="1" applyFill="1" applyBorder="1" applyAlignment="1" applyProtection="1">
      <alignment horizontal="center" vertical="center" wrapText="1"/>
      <protection hidden="1"/>
    </xf>
    <xf numFmtId="165" fontId="50" fillId="14" borderId="0" xfId="0" applyNumberFormat="1" applyFont="1" applyFill="1" applyBorder="1" applyAlignment="1" applyProtection="1">
      <alignment horizontal="center" vertical="center" wrapText="1"/>
      <protection hidden="1"/>
    </xf>
    <xf numFmtId="2" fontId="50" fillId="14" borderId="0" xfId="0" applyNumberFormat="1" applyFont="1" applyFill="1" applyBorder="1" applyAlignment="1" applyProtection="1">
      <alignment horizontal="center" vertical="center" wrapText="1"/>
      <protection hidden="1"/>
    </xf>
    <xf numFmtId="2" fontId="50" fillId="34" borderId="17" xfId="0" applyNumberFormat="1" applyFont="1" applyFill="1" applyBorder="1" applyAlignment="1" applyProtection="1">
      <alignment horizontal="center" vertical="center" wrapText="1"/>
      <protection hidden="1"/>
    </xf>
    <xf numFmtId="2" fontId="50" fillId="34" borderId="15" xfId="0" applyNumberFormat="1" applyFont="1" applyFill="1" applyBorder="1" applyAlignment="1" applyProtection="1">
      <alignment horizontal="center" vertical="center" wrapText="1"/>
      <protection hidden="1"/>
    </xf>
    <xf numFmtId="2" fontId="47" fillId="34" borderId="17" xfId="0" applyNumberFormat="1" applyFont="1" applyFill="1" applyBorder="1" applyAlignment="1" applyProtection="1">
      <alignment horizontal="center" vertical="center" wrapText="1"/>
      <protection hidden="1"/>
    </xf>
    <xf numFmtId="2" fontId="47" fillId="34" borderId="16" xfId="0" applyNumberFormat="1" applyFont="1" applyFill="1" applyBorder="1" applyAlignment="1" applyProtection="1">
      <alignment horizontal="center" vertical="center" wrapText="1"/>
      <protection hidden="1"/>
    </xf>
    <xf numFmtId="165" fontId="50" fillId="26" borderId="11" xfId="0" applyNumberFormat="1" applyFont="1" applyFill="1" applyBorder="1" applyAlignment="1" applyProtection="1">
      <alignment horizontal="center" vertical="center" wrapText="1"/>
      <protection hidden="1"/>
    </xf>
    <xf numFmtId="165" fontId="50" fillId="26" borderId="12" xfId="0" applyNumberFormat="1" applyFont="1" applyFill="1" applyBorder="1" applyAlignment="1" applyProtection="1">
      <alignment horizontal="center" vertical="center" wrapText="1"/>
      <protection hidden="1"/>
    </xf>
    <xf numFmtId="2" fontId="50" fillId="42" borderId="17" xfId="0" applyNumberFormat="1" applyFont="1" applyFill="1" applyBorder="1" applyAlignment="1" applyProtection="1">
      <alignment horizontal="center" vertical="center" wrapText="1"/>
      <protection hidden="1"/>
    </xf>
    <xf numFmtId="2" fontId="50" fillId="42" borderId="16" xfId="0" applyNumberFormat="1" applyFont="1" applyFill="1" applyBorder="1" applyAlignment="1" applyProtection="1">
      <alignment horizontal="center" vertical="center" wrapText="1"/>
      <protection hidden="1"/>
    </xf>
    <xf numFmtId="9" fontId="38" fillId="41" borderId="21" xfId="0" applyNumberFormat="1" applyFont="1" applyFill="1" applyBorder="1" applyAlignment="1" applyProtection="1">
      <alignment horizontal="center" vertical="center" wrapText="1"/>
      <protection locked="0" hidden="1"/>
    </xf>
    <xf numFmtId="0" fontId="53" fillId="35" borderId="22" xfId="0" applyFont="1" applyFill="1" applyBorder="1" applyProtection="1">
      <protection locked="0" hidden="1"/>
    </xf>
    <xf numFmtId="49" fontId="54" fillId="39" borderId="0" xfId="0" applyNumberFormat="1" applyFont="1" applyFill="1" applyBorder="1" applyAlignment="1" applyProtection="1">
      <alignment horizontal="center" vertical="center" wrapText="1"/>
      <protection hidden="1"/>
    </xf>
    <xf numFmtId="0" fontId="9" fillId="0" borderId="0" xfId="0" applyFont="1" applyBorder="1" applyProtection="1">
      <protection hidden="1"/>
    </xf>
    <xf numFmtId="49" fontId="17" fillId="7" borderId="0" xfId="0" applyNumberFormat="1" applyFont="1" applyFill="1" applyBorder="1" applyAlignment="1" applyProtection="1">
      <alignment horizontal="center" vertical="center" wrapText="1"/>
      <protection hidden="1"/>
    </xf>
    <xf numFmtId="0" fontId="6" fillId="0" borderId="0" xfId="0" applyFont="1" applyBorder="1" applyProtection="1">
      <protection hidden="1"/>
    </xf>
    <xf numFmtId="0" fontId="47" fillId="25" borderId="0" xfId="0" applyFont="1" applyFill="1" applyBorder="1" applyAlignment="1" applyProtection="1">
      <alignment horizontal="center" vertical="center" wrapText="1"/>
      <protection hidden="1"/>
    </xf>
    <xf numFmtId="0" fontId="22" fillId="25" borderId="23" xfId="0" applyFont="1" applyFill="1" applyBorder="1" applyAlignment="1" applyProtection="1">
      <alignment horizontal="right" vertical="center" wrapText="1"/>
      <protection hidden="1"/>
    </xf>
    <xf numFmtId="0" fontId="22" fillId="25" borderId="24" xfId="0" applyFont="1" applyFill="1" applyBorder="1" applyAlignment="1" applyProtection="1">
      <alignment horizontal="right" vertical="center" wrapText="1"/>
      <protection hidden="1"/>
    </xf>
    <xf numFmtId="0" fontId="22" fillId="25" borderId="25" xfId="0" applyFont="1" applyFill="1" applyBorder="1" applyAlignment="1" applyProtection="1">
      <alignment horizontal="right" vertical="center" wrapText="1"/>
      <protection hidden="1"/>
    </xf>
    <xf numFmtId="0" fontId="22" fillId="25" borderId="26" xfId="0" applyFont="1" applyFill="1" applyBorder="1" applyAlignment="1" applyProtection="1">
      <alignment horizontal="right" vertical="center" wrapText="1"/>
      <protection hidden="1"/>
    </xf>
    <xf numFmtId="165" fontId="50" fillId="14" borderId="12" xfId="0" applyNumberFormat="1" applyFont="1" applyFill="1" applyBorder="1" applyAlignment="1" applyProtection="1">
      <alignment horizontal="center" vertical="center" wrapText="1"/>
      <protection hidden="1"/>
    </xf>
    <xf numFmtId="2" fontId="50" fillId="34" borderId="16" xfId="0" applyNumberFormat="1" applyFont="1" applyFill="1" applyBorder="1" applyAlignment="1" applyProtection="1">
      <alignment horizontal="center" vertical="center" wrapText="1"/>
      <protection hidden="1"/>
    </xf>
    <xf numFmtId="2" fontId="47" fillId="14" borderId="11" xfId="0" applyNumberFormat="1" applyFont="1" applyFill="1" applyBorder="1" applyAlignment="1" applyProtection="1">
      <alignment horizontal="center" vertical="center" wrapText="1"/>
      <protection hidden="1"/>
    </xf>
    <xf numFmtId="2" fontId="47" fillId="14" borderId="12" xfId="0" applyNumberFormat="1" applyFont="1" applyFill="1" applyBorder="1" applyAlignment="1" applyProtection="1">
      <alignment horizontal="center" vertical="center" wrapText="1"/>
      <protection hidden="1"/>
    </xf>
    <xf numFmtId="2" fontId="47" fillId="34" borderId="15" xfId="0" applyNumberFormat="1" applyFont="1" applyFill="1" applyBorder="1" applyAlignment="1" applyProtection="1">
      <alignment horizontal="center" vertical="center" wrapText="1"/>
      <protection hidden="1"/>
    </xf>
    <xf numFmtId="2" fontId="47" fillId="42" borderId="17" xfId="0" applyNumberFormat="1" applyFont="1" applyFill="1" applyBorder="1" applyAlignment="1" applyProtection="1">
      <alignment horizontal="center" vertical="center" wrapText="1"/>
      <protection hidden="1"/>
    </xf>
    <xf numFmtId="2" fontId="47" fillId="42" borderId="16" xfId="0" applyNumberFormat="1" applyFont="1" applyFill="1" applyBorder="1" applyAlignment="1" applyProtection="1">
      <alignment horizontal="center" vertical="center" wrapText="1"/>
      <protection hidden="1"/>
    </xf>
    <xf numFmtId="0" fontId="49" fillId="14" borderId="0" xfId="0" applyFont="1" applyFill="1" applyBorder="1" applyAlignment="1" applyProtection="1">
      <alignment horizontal="center" vertical="center" wrapText="1"/>
      <protection hidden="1"/>
    </xf>
    <xf numFmtId="0" fontId="49" fillId="26" borderId="0" xfId="0" applyFont="1" applyFill="1" applyBorder="1" applyAlignment="1" applyProtection="1">
      <alignment horizontal="center" vertical="center" wrapText="1"/>
      <protection hidden="1"/>
    </xf>
    <xf numFmtId="0" fontId="49" fillId="14" borderId="11" xfId="0" applyFont="1" applyFill="1" applyBorder="1" applyAlignment="1" applyProtection="1">
      <alignment horizontal="center" vertical="center" wrapText="1"/>
      <protection hidden="1"/>
    </xf>
    <xf numFmtId="0" fontId="45" fillId="14" borderId="12" xfId="0" applyFont="1" applyFill="1" applyBorder="1" applyAlignment="1" applyProtection="1">
      <alignment horizontal="center" vertical="center" wrapText="1"/>
      <protection hidden="1"/>
    </xf>
    <xf numFmtId="0" fontId="45" fillId="26" borderId="0" xfId="0" applyFont="1" applyFill="1" applyBorder="1" applyAlignment="1" applyProtection="1">
      <alignment horizontal="center" vertical="center" wrapText="1"/>
      <protection hidden="1"/>
    </xf>
    <xf numFmtId="0" fontId="59" fillId="14" borderId="11" xfId="1" applyFont="1" applyFill="1" applyBorder="1" applyAlignment="1" applyProtection="1">
      <alignment horizontal="center" vertical="center" wrapText="1"/>
      <protection hidden="1"/>
    </xf>
    <xf numFmtId="0" fontId="59" fillId="14" borderId="12" xfId="1" applyFont="1" applyFill="1" applyBorder="1" applyAlignment="1" applyProtection="1">
      <alignment horizontal="center" vertical="center" wrapText="1"/>
      <protection hidden="1"/>
    </xf>
    <xf numFmtId="0" fontId="127" fillId="14" borderId="11" xfId="1" applyFont="1" applyFill="1" applyBorder="1" applyAlignment="1" applyProtection="1">
      <alignment horizontal="center" vertical="center" wrapText="1"/>
      <protection hidden="1"/>
    </xf>
    <xf numFmtId="0" fontId="127" fillId="14" borderId="12" xfId="1" applyFont="1" applyFill="1" applyBorder="1" applyAlignment="1" applyProtection="1">
      <alignment horizontal="center" vertical="center" wrapText="1"/>
      <protection hidden="1"/>
    </xf>
    <xf numFmtId="0" fontId="49" fillId="26" borderId="1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wrapText="1"/>
      <protection hidden="1"/>
    </xf>
    <xf numFmtId="0" fontId="0" fillId="0" borderId="0" xfId="0" applyFont="1" applyBorder="1" applyAlignment="1" applyProtection="1">
      <protection hidden="1"/>
    </xf>
    <xf numFmtId="0" fontId="45" fillId="26" borderId="12" xfId="0" applyFont="1" applyFill="1" applyBorder="1" applyAlignment="1" applyProtection="1">
      <alignment horizontal="center" vertical="center" wrapText="1"/>
      <protection hidden="1"/>
    </xf>
    <xf numFmtId="0" fontId="45" fillId="14" borderId="0" xfId="0" applyFont="1" applyFill="1" applyBorder="1" applyAlignment="1" applyProtection="1">
      <alignment horizontal="center" vertical="center" wrapText="1"/>
      <protection hidden="1"/>
    </xf>
    <xf numFmtId="0" fontId="19" fillId="7" borderId="11" xfId="0" applyFont="1" applyFill="1" applyBorder="1" applyAlignment="1" applyProtection="1">
      <alignment horizontal="center" wrapText="1"/>
      <protection hidden="1"/>
    </xf>
    <xf numFmtId="0" fontId="19" fillId="7" borderId="10" xfId="0" applyFont="1" applyFill="1" applyBorder="1" applyAlignment="1" applyProtection="1">
      <alignment horizontal="center" wrapText="1"/>
      <protection hidden="1"/>
    </xf>
    <xf numFmtId="0" fontId="45" fillId="24" borderId="12" xfId="0" applyFont="1" applyFill="1" applyBorder="1" applyAlignment="1" applyProtection="1">
      <alignment horizontal="center" vertical="center" wrapText="1"/>
      <protection hidden="1"/>
    </xf>
    <xf numFmtId="0" fontId="49" fillId="24" borderId="11" xfId="0" applyFont="1" applyFill="1" applyBorder="1" applyAlignment="1" applyProtection="1">
      <alignment horizontal="center" vertical="center" wrapText="1"/>
      <protection hidden="1"/>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19" fillId="16" borderId="0" xfId="0" applyFont="1" applyFill="1" applyAlignment="1" applyProtection="1">
      <alignment horizontal="left" vertical="center" wrapText="1"/>
      <protection hidden="1"/>
    </xf>
    <xf numFmtId="0" fontId="0" fillId="10" borderId="0" xfId="0" applyFont="1" applyFill="1" applyAlignment="1" applyProtection="1">
      <alignment horizontal="left"/>
      <protection hidden="1"/>
    </xf>
    <xf numFmtId="166" fontId="50" fillId="14" borderId="10" xfId="0" applyNumberFormat="1" applyFont="1" applyFill="1" applyBorder="1" applyAlignment="1" applyProtection="1">
      <alignment horizontal="center" vertical="center" wrapText="1"/>
      <protection hidden="1"/>
    </xf>
    <xf numFmtId="2" fontId="50" fillId="14" borderId="10" xfId="0" applyNumberFormat="1" applyFont="1" applyFill="1" applyBorder="1" applyAlignment="1" applyProtection="1">
      <alignment horizontal="center" vertical="center" wrapText="1"/>
      <protection hidden="1"/>
    </xf>
    <xf numFmtId="2" fontId="50" fillId="36" borderId="29" xfId="0" applyNumberFormat="1" applyFont="1" applyFill="1" applyBorder="1" applyAlignment="1" applyProtection="1">
      <alignment horizontal="center" vertical="center" wrapText="1"/>
      <protection hidden="1"/>
    </xf>
    <xf numFmtId="0" fontId="19" fillId="7" borderId="12" xfId="0" applyFont="1" applyFill="1" applyBorder="1" applyAlignment="1" applyProtection="1">
      <alignment horizontal="center" wrapText="1"/>
      <protection hidden="1"/>
    </xf>
    <xf numFmtId="0" fontId="45" fillId="14" borderId="10" xfId="0" applyFont="1" applyFill="1" applyBorder="1" applyAlignment="1" applyProtection="1">
      <alignment horizontal="center" vertical="center" wrapText="1"/>
      <protection hidden="1"/>
    </xf>
    <xf numFmtId="49" fontId="12" fillId="2" borderId="0" xfId="0" applyNumberFormat="1" applyFont="1" applyFill="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0" fontId="48" fillId="44" borderId="32" xfId="0" applyFont="1" applyFill="1" applyBorder="1" applyAlignment="1">
      <alignment horizontal="center" vertical="center" wrapText="1"/>
    </xf>
    <xf numFmtId="0" fontId="48" fillId="44" borderId="33" xfId="0" applyFont="1" applyFill="1" applyBorder="1" applyAlignment="1">
      <alignment horizontal="center" vertical="center" wrapText="1"/>
    </xf>
  </cellXfs>
  <cellStyles count="3">
    <cellStyle name="Відсотковий" xfId="2" builtinId="5"/>
    <cellStyle name="Гіперпосилання" xfId="1" builtinId="8"/>
    <cellStyle name="Звичайний"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jpe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6" Type="http://schemas.openxmlformats.org/officeDocument/2006/relationships/image" Target="../media/image16.jpe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pn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pn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g"/><Relationship Id="rId48" Type="http://schemas.openxmlformats.org/officeDocument/2006/relationships/image" Target="../media/image48.jpeg"/><Relationship Id="rId64" Type="http://schemas.openxmlformats.org/officeDocument/2006/relationships/image" Target="../media/image64.png"/><Relationship Id="rId69" Type="http://schemas.openxmlformats.org/officeDocument/2006/relationships/image" Target="../media/image69.jpe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jpeg"/><Relationship Id="rId80" Type="http://schemas.openxmlformats.org/officeDocument/2006/relationships/image" Target="../media/image80.jpe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jpe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png"/><Relationship Id="rId96" Type="http://schemas.openxmlformats.org/officeDocument/2006/relationships/image" Target="../media/image96.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jp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png"/><Relationship Id="rId135" Type="http://schemas.openxmlformats.org/officeDocument/2006/relationships/image" Target="../media/image135.pn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jpeg"/><Relationship Id="rId109" Type="http://schemas.openxmlformats.org/officeDocument/2006/relationships/image" Target="../media/image109.pn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jpe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pn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jp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jpg"/><Relationship Id="rId136" Type="http://schemas.openxmlformats.org/officeDocument/2006/relationships/image" Target="../media/image136.jpeg"/><Relationship Id="rId61" Type="http://schemas.openxmlformats.org/officeDocument/2006/relationships/image" Target="../media/image61.jpeg"/><Relationship Id="rId82" Type="http://schemas.openxmlformats.org/officeDocument/2006/relationships/image" Target="../media/image82.pn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jpeg"/><Relationship Id="rId25" Type="http://schemas.openxmlformats.org/officeDocument/2006/relationships/image" Target="../media/image25.png"/><Relationship Id="rId46" Type="http://schemas.openxmlformats.org/officeDocument/2006/relationships/image" Target="../media/image46.jpe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jp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jpeg"/><Relationship Id="rId52" Type="http://schemas.openxmlformats.org/officeDocument/2006/relationships/image" Target="../media/image52.pn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jpeg"/><Relationship Id="rId4" Type="http://schemas.openxmlformats.org/officeDocument/2006/relationships/image" Target="../media/image4.jpeg"/><Relationship Id="rId9" Type="http://schemas.openxmlformats.org/officeDocument/2006/relationships/image" Target="../media/image9.jpeg"/><Relationship Id="rId26" Type="http://schemas.openxmlformats.org/officeDocument/2006/relationships/image" Target="../media/image26.png"/><Relationship Id="rId47" Type="http://schemas.openxmlformats.org/officeDocument/2006/relationships/image" Target="../media/image47.jpe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5.png"/><Relationship Id="rId13" Type="http://schemas.openxmlformats.org/officeDocument/2006/relationships/image" Target="../media/image41.jpeg"/><Relationship Id="rId18" Type="http://schemas.openxmlformats.org/officeDocument/2006/relationships/image" Target="../media/image152.jpeg"/><Relationship Id="rId26" Type="http://schemas.openxmlformats.org/officeDocument/2006/relationships/image" Target="../media/image113.png"/><Relationship Id="rId3" Type="http://schemas.openxmlformats.org/officeDocument/2006/relationships/image" Target="../media/image140.png"/><Relationship Id="rId21" Type="http://schemas.openxmlformats.org/officeDocument/2006/relationships/image" Target="../media/image79.png"/><Relationship Id="rId7" Type="http://schemas.openxmlformats.org/officeDocument/2006/relationships/image" Target="../media/image144.png"/><Relationship Id="rId12" Type="http://schemas.openxmlformats.org/officeDocument/2006/relationships/image" Target="../media/image148.jpeg"/><Relationship Id="rId17" Type="http://schemas.openxmlformats.org/officeDocument/2006/relationships/image" Target="../media/image56.png"/><Relationship Id="rId25" Type="http://schemas.openxmlformats.org/officeDocument/2006/relationships/image" Target="../media/image157.png"/><Relationship Id="rId2" Type="http://schemas.openxmlformats.org/officeDocument/2006/relationships/image" Target="../media/image139.png"/><Relationship Id="rId16" Type="http://schemas.openxmlformats.org/officeDocument/2006/relationships/image" Target="../media/image151.png"/><Relationship Id="rId20" Type="http://schemas.openxmlformats.org/officeDocument/2006/relationships/image" Target="../media/image76.png"/><Relationship Id="rId29" Type="http://schemas.openxmlformats.org/officeDocument/2006/relationships/image" Target="../media/image125.png"/><Relationship Id="rId1" Type="http://schemas.openxmlformats.org/officeDocument/2006/relationships/image" Target="../media/image11.png"/><Relationship Id="rId6" Type="http://schemas.openxmlformats.org/officeDocument/2006/relationships/image" Target="../media/image143.png"/><Relationship Id="rId11" Type="http://schemas.openxmlformats.org/officeDocument/2006/relationships/image" Target="../media/image122.jpeg"/><Relationship Id="rId24" Type="http://schemas.openxmlformats.org/officeDocument/2006/relationships/image" Target="../media/image156.png"/><Relationship Id="rId5" Type="http://schemas.openxmlformats.org/officeDocument/2006/relationships/image" Target="../media/image142.png"/><Relationship Id="rId15" Type="http://schemas.openxmlformats.org/officeDocument/2006/relationships/image" Target="../media/image150.png"/><Relationship Id="rId23" Type="http://schemas.openxmlformats.org/officeDocument/2006/relationships/image" Target="../media/image155.png"/><Relationship Id="rId28" Type="http://schemas.openxmlformats.org/officeDocument/2006/relationships/image" Target="../media/image158.jpeg"/><Relationship Id="rId10" Type="http://schemas.openxmlformats.org/officeDocument/2006/relationships/image" Target="../media/image147.jpeg"/><Relationship Id="rId19" Type="http://schemas.openxmlformats.org/officeDocument/2006/relationships/image" Target="../media/image153.png"/><Relationship Id="rId31" Type="http://schemas.openxmlformats.org/officeDocument/2006/relationships/image" Target="../media/image160.png"/><Relationship Id="rId4" Type="http://schemas.openxmlformats.org/officeDocument/2006/relationships/image" Target="../media/image141.png"/><Relationship Id="rId9" Type="http://schemas.openxmlformats.org/officeDocument/2006/relationships/image" Target="../media/image146.png"/><Relationship Id="rId14" Type="http://schemas.openxmlformats.org/officeDocument/2006/relationships/image" Target="../media/image149.png"/><Relationship Id="rId22" Type="http://schemas.openxmlformats.org/officeDocument/2006/relationships/image" Target="../media/image154.jpeg"/><Relationship Id="rId27" Type="http://schemas.openxmlformats.org/officeDocument/2006/relationships/image" Target="../media/image118.png"/><Relationship Id="rId30" Type="http://schemas.openxmlformats.org/officeDocument/2006/relationships/image" Target="../media/image15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3.png"/><Relationship Id="rId2" Type="http://schemas.openxmlformats.org/officeDocument/2006/relationships/image" Target="../media/image162.png"/><Relationship Id="rId1" Type="http://schemas.openxmlformats.org/officeDocument/2006/relationships/image" Target="../media/image161.jpeg"/><Relationship Id="rId4" Type="http://schemas.openxmlformats.org/officeDocument/2006/relationships/image" Target="../media/image16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2.png"/><Relationship Id="rId13" Type="http://schemas.openxmlformats.org/officeDocument/2006/relationships/image" Target="../media/image177.png"/><Relationship Id="rId3" Type="http://schemas.openxmlformats.org/officeDocument/2006/relationships/image" Target="../media/image167.png"/><Relationship Id="rId7" Type="http://schemas.openxmlformats.org/officeDocument/2006/relationships/image" Target="../media/image171.png"/><Relationship Id="rId12" Type="http://schemas.openxmlformats.org/officeDocument/2006/relationships/image" Target="../media/image176.png"/><Relationship Id="rId2" Type="http://schemas.openxmlformats.org/officeDocument/2006/relationships/image" Target="../media/image166.png"/><Relationship Id="rId1" Type="http://schemas.openxmlformats.org/officeDocument/2006/relationships/image" Target="../media/image165.png"/><Relationship Id="rId6" Type="http://schemas.openxmlformats.org/officeDocument/2006/relationships/image" Target="../media/image170.png"/><Relationship Id="rId11" Type="http://schemas.openxmlformats.org/officeDocument/2006/relationships/image" Target="../media/image175.png"/><Relationship Id="rId5" Type="http://schemas.openxmlformats.org/officeDocument/2006/relationships/image" Target="../media/image169.png"/><Relationship Id="rId10" Type="http://schemas.openxmlformats.org/officeDocument/2006/relationships/image" Target="../media/image174.png"/><Relationship Id="rId4" Type="http://schemas.openxmlformats.org/officeDocument/2006/relationships/image" Target="../media/image168.png"/><Relationship Id="rId9" Type="http://schemas.openxmlformats.org/officeDocument/2006/relationships/image" Target="../media/image173.png"/><Relationship Id="rId14" Type="http://schemas.openxmlformats.org/officeDocument/2006/relationships/image" Target="../media/image178.png"/></Relationships>
</file>

<file path=xl/drawings/_rels/drawing5.xml.rels><?xml version="1.0" encoding="UTF-8" standalone="yes"?>
<Relationships xmlns="http://schemas.openxmlformats.org/package/2006/relationships"><Relationship Id="rId13" Type="http://schemas.openxmlformats.org/officeDocument/2006/relationships/image" Target="../media/image191.png"/><Relationship Id="rId18" Type="http://schemas.openxmlformats.org/officeDocument/2006/relationships/image" Target="../media/image196.png"/><Relationship Id="rId26" Type="http://schemas.openxmlformats.org/officeDocument/2006/relationships/image" Target="../media/image204.png"/><Relationship Id="rId3" Type="http://schemas.openxmlformats.org/officeDocument/2006/relationships/image" Target="../media/image181.png"/><Relationship Id="rId21" Type="http://schemas.openxmlformats.org/officeDocument/2006/relationships/image" Target="../media/image199.png"/><Relationship Id="rId34" Type="http://schemas.openxmlformats.org/officeDocument/2006/relationships/image" Target="../media/image212.png"/><Relationship Id="rId7" Type="http://schemas.openxmlformats.org/officeDocument/2006/relationships/image" Target="../media/image185.jpg"/><Relationship Id="rId12" Type="http://schemas.openxmlformats.org/officeDocument/2006/relationships/image" Target="../media/image190.png"/><Relationship Id="rId17" Type="http://schemas.openxmlformats.org/officeDocument/2006/relationships/image" Target="../media/image195.png"/><Relationship Id="rId25" Type="http://schemas.openxmlformats.org/officeDocument/2006/relationships/image" Target="../media/image203.png"/><Relationship Id="rId33" Type="http://schemas.openxmlformats.org/officeDocument/2006/relationships/image" Target="../media/image211.png"/><Relationship Id="rId2" Type="http://schemas.openxmlformats.org/officeDocument/2006/relationships/image" Target="../media/image180.png"/><Relationship Id="rId16" Type="http://schemas.openxmlformats.org/officeDocument/2006/relationships/image" Target="../media/image194.png"/><Relationship Id="rId20" Type="http://schemas.openxmlformats.org/officeDocument/2006/relationships/image" Target="../media/image198.jpeg"/><Relationship Id="rId29" Type="http://schemas.openxmlformats.org/officeDocument/2006/relationships/image" Target="../media/image207.png"/><Relationship Id="rId1" Type="http://schemas.openxmlformats.org/officeDocument/2006/relationships/image" Target="../media/image179.png"/><Relationship Id="rId6" Type="http://schemas.openxmlformats.org/officeDocument/2006/relationships/image" Target="../media/image184.jpg"/><Relationship Id="rId11" Type="http://schemas.openxmlformats.org/officeDocument/2006/relationships/image" Target="../media/image189.jpg"/><Relationship Id="rId24" Type="http://schemas.openxmlformats.org/officeDocument/2006/relationships/image" Target="../media/image202.png"/><Relationship Id="rId32" Type="http://schemas.openxmlformats.org/officeDocument/2006/relationships/image" Target="../media/image210.png"/><Relationship Id="rId5" Type="http://schemas.openxmlformats.org/officeDocument/2006/relationships/image" Target="../media/image183.png"/><Relationship Id="rId15" Type="http://schemas.openxmlformats.org/officeDocument/2006/relationships/image" Target="../media/image193.png"/><Relationship Id="rId23" Type="http://schemas.openxmlformats.org/officeDocument/2006/relationships/image" Target="../media/image201.png"/><Relationship Id="rId28" Type="http://schemas.openxmlformats.org/officeDocument/2006/relationships/image" Target="../media/image206.png"/><Relationship Id="rId36" Type="http://schemas.openxmlformats.org/officeDocument/2006/relationships/image" Target="../media/image214.png"/><Relationship Id="rId10" Type="http://schemas.openxmlformats.org/officeDocument/2006/relationships/image" Target="../media/image188.jpg"/><Relationship Id="rId19" Type="http://schemas.openxmlformats.org/officeDocument/2006/relationships/image" Target="../media/image197.png"/><Relationship Id="rId31" Type="http://schemas.openxmlformats.org/officeDocument/2006/relationships/image" Target="../media/image209.png"/><Relationship Id="rId4" Type="http://schemas.openxmlformats.org/officeDocument/2006/relationships/image" Target="../media/image182.png"/><Relationship Id="rId9" Type="http://schemas.openxmlformats.org/officeDocument/2006/relationships/image" Target="../media/image187.jpg"/><Relationship Id="rId14" Type="http://schemas.openxmlformats.org/officeDocument/2006/relationships/image" Target="../media/image192.png"/><Relationship Id="rId22" Type="http://schemas.openxmlformats.org/officeDocument/2006/relationships/image" Target="../media/image200.jpg"/><Relationship Id="rId27" Type="http://schemas.openxmlformats.org/officeDocument/2006/relationships/image" Target="../media/image205.png"/><Relationship Id="rId30" Type="http://schemas.openxmlformats.org/officeDocument/2006/relationships/image" Target="../media/image208.png"/><Relationship Id="rId35" Type="http://schemas.openxmlformats.org/officeDocument/2006/relationships/image" Target="../media/image213.png"/><Relationship Id="rId8" Type="http://schemas.openxmlformats.org/officeDocument/2006/relationships/image" Target="../media/image186.png"/></Relationships>
</file>

<file path=xl/drawings/drawing1.xml><?xml version="1.0" encoding="utf-8"?>
<xdr:wsDr xmlns:xdr="http://schemas.openxmlformats.org/drawingml/2006/spreadsheetDrawing" xmlns:a="http://schemas.openxmlformats.org/drawingml/2006/main">
  <xdr:twoCellAnchor editAs="oneCell">
    <xdr:from>
      <xdr:col>0</xdr:col>
      <xdr:colOff>276226</xdr:colOff>
      <xdr:row>235</xdr:row>
      <xdr:rowOff>19050</xdr:rowOff>
    </xdr:from>
    <xdr:to>
      <xdr:col>0</xdr:col>
      <xdr:colOff>1117998</xdr:colOff>
      <xdr:row>238</xdr:row>
      <xdr:rowOff>114300</xdr:rowOff>
    </xdr:to>
    <xdr:pic>
      <xdr:nvPicPr>
        <xdr:cNvPr id="34274" name="image30.jpg">
          <a:extLst>
            <a:ext uri="{FF2B5EF4-FFF2-40B4-BE49-F238E27FC236}">
              <a16:creationId xmlns:a16="http://schemas.microsoft.com/office/drawing/2014/main" id="{00000000-0008-0000-0000-0000E285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6" y="43995975"/>
          <a:ext cx="841772"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242</xdr:row>
      <xdr:rowOff>114299</xdr:rowOff>
    </xdr:from>
    <xdr:to>
      <xdr:col>0</xdr:col>
      <xdr:colOff>1362075</xdr:colOff>
      <xdr:row>247</xdr:row>
      <xdr:rowOff>83324</xdr:rowOff>
    </xdr:to>
    <xdr:pic>
      <xdr:nvPicPr>
        <xdr:cNvPr id="34275" name="image31.jpg">
          <a:extLst>
            <a:ext uri="{FF2B5EF4-FFF2-40B4-BE49-F238E27FC236}">
              <a16:creationId xmlns:a16="http://schemas.microsoft.com/office/drawing/2014/main" id="{00000000-0008-0000-0000-0000E385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50072924"/>
          <a:ext cx="1333500" cy="92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142876</xdr:colOff>
      <xdr:row>251</xdr:row>
      <xdr:rowOff>142875</xdr:rowOff>
    </xdr:from>
    <xdr:to>
      <xdr:col>0</xdr:col>
      <xdr:colOff>1257300</xdr:colOff>
      <xdr:row>255</xdr:row>
      <xdr:rowOff>120448</xdr:rowOff>
    </xdr:to>
    <xdr:pic>
      <xdr:nvPicPr>
        <xdr:cNvPr id="34276" name="image45.jpg">
          <a:extLst>
            <a:ext uri="{FF2B5EF4-FFF2-40B4-BE49-F238E27FC236}">
              <a16:creationId xmlns:a16="http://schemas.microsoft.com/office/drawing/2014/main" id="{00000000-0008-0000-0000-0000E4850000}"/>
            </a:ext>
          </a:extLst>
        </xdr:cNvPr>
        <xdr:cNvPicPr preferRelativeResize="0">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46596300"/>
          <a:ext cx="1114424" cy="739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123826</xdr:colOff>
      <xdr:row>259</xdr:row>
      <xdr:rowOff>66676</xdr:rowOff>
    </xdr:from>
    <xdr:to>
      <xdr:col>0</xdr:col>
      <xdr:colOff>1160044</xdr:colOff>
      <xdr:row>263</xdr:row>
      <xdr:rowOff>47626</xdr:rowOff>
    </xdr:to>
    <xdr:pic>
      <xdr:nvPicPr>
        <xdr:cNvPr id="34277" name="image43.jpg">
          <a:extLst>
            <a:ext uri="{FF2B5EF4-FFF2-40B4-BE49-F238E27FC236}">
              <a16:creationId xmlns:a16="http://schemas.microsoft.com/office/drawing/2014/main" id="{00000000-0008-0000-0000-0000E5850000}"/>
            </a:ext>
          </a:extLst>
        </xdr:cNvPr>
        <xdr:cNvPicPr preferRelativeResize="0">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3826" y="48044101"/>
          <a:ext cx="1036218"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104776</xdr:colOff>
      <xdr:row>266</xdr:row>
      <xdr:rowOff>95250</xdr:rowOff>
    </xdr:from>
    <xdr:to>
      <xdr:col>0</xdr:col>
      <xdr:colOff>1281287</xdr:colOff>
      <xdr:row>270</xdr:row>
      <xdr:rowOff>171450</xdr:rowOff>
    </xdr:to>
    <xdr:pic>
      <xdr:nvPicPr>
        <xdr:cNvPr id="34278" name="image54.jpg">
          <a:extLst>
            <a:ext uri="{FF2B5EF4-FFF2-40B4-BE49-F238E27FC236}">
              <a16:creationId xmlns:a16="http://schemas.microsoft.com/office/drawing/2014/main" id="{00000000-0008-0000-0000-0000E6850000}"/>
            </a:ext>
          </a:extLst>
        </xdr:cNvPr>
        <xdr:cNvPicPr preferRelativeResize="0">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6" y="49406175"/>
          <a:ext cx="117651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114301</xdr:colOff>
      <xdr:row>274</xdr:row>
      <xdr:rowOff>152400</xdr:rowOff>
    </xdr:from>
    <xdr:to>
      <xdr:col>0</xdr:col>
      <xdr:colOff>1143000</xdr:colOff>
      <xdr:row>279</xdr:row>
      <xdr:rowOff>33771</xdr:rowOff>
    </xdr:to>
    <xdr:pic>
      <xdr:nvPicPr>
        <xdr:cNvPr id="34279" name="image44.jpg">
          <a:extLst>
            <a:ext uri="{FF2B5EF4-FFF2-40B4-BE49-F238E27FC236}">
              <a16:creationId xmlns:a16="http://schemas.microsoft.com/office/drawing/2014/main" id="{00000000-0008-0000-0000-0000E7850000}"/>
            </a:ext>
          </a:extLst>
        </xdr:cNvPr>
        <xdr:cNvPicPr preferRelativeResize="0">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4301" y="50987325"/>
          <a:ext cx="1028699" cy="833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291</xdr:row>
      <xdr:rowOff>142874</xdr:rowOff>
    </xdr:from>
    <xdr:to>
      <xdr:col>0</xdr:col>
      <xdr:colOff>1247775</xdr:colOff>
      <xdr:row>295</xdr:row>
      <xdr:rowOff>175313</xdr:rowOff>
    </xdr:to>
    <xdr:pic>
      <xdr:nvPicPr>
        <xdr:cNvPr id="34280" name="image40.jpg">
          <a:extLst>
            <a:ext uri="{FF2B5EF4-FFF2-40B4-BE49-F238E27FC236}">
              <a16:creationId xmlns:a16="http://schemas.microsoft.com/office/drawing/2014/main" id="{00000000-0008-0000-0000-0000E8850000}"/>
            </a:ext>
          </a:extLst>
        </xdr:cNvPr>
        <xdr:cNvPicPr preferRelativeResize="0">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3350" y="60940949"/>
          <a:ext cx="1114425" cy="794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36196</xdr:colOff>
      <xdr:row>319</xdr:row>
      <xdr:rowOff>102871</xdr:rowOff>
    </xdr:from>
    <xdr:to>
      <xdr:col>0</xdr:col>
      <xdr:colOff>1322070</xdr:colOff>
      <xdr:row>323</xdr:row>
      <xdr:rowOff>173973</xdr:rowOff>
    </xdr:to>
    <xdr:pic>
      <xdr:nvPicPr>
        <xdr:cNvPr id="34282" name="image67.jpg">
          <a:extLst>
            <a:ext uri="{FF2B5EF4-FFF2-40B4-BE49-F238E27FC236}">
              <a16:creationId xmlns:a16="http://schemas.microsoft.com/office/drawing/2014/main" id="{00000000-0008-0000-0000-0000EA850000}"/>
            </a:ext>
          </a:extLst>
        </xdr:cNvPr>
        <xdr:cNvPicPr preferRelativeResize="0">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196" y="56843296"/>
          <a:ext cx="1285874" cy="833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171448</xdr:colOff>
      <xdr:row>555</xdr:row>
      <xdr:rowOff>28574</xdr:rowOff>
    </xdr:from>
    <xdr:to>
      <xdr:col>0</xdr:col>
      <xdr:colOff>1260737</xdr:colOff>
      <xdr:row>564</xdr:row>
      <xdr:rowOff>171450</xdr:rowOff>
    </xdr:to>
    <xdr:pic>
      <xdr:nvPicPr>
        <xdr:cNvPr id="34300" name="image105.jpg">
          <a:extLst>
            <a:ext uri="{FF2B5EF4-FFF2-40B4-BE49-F238E27FC236}">
              <a16:creationId xmlns:a16="http://schemas.microsoft.com/office/drawing/2014/main" id="{00000000-0008-0000-0000-0000FC850000}"/>
            </a:ext>
          </a:extLst>
        </xdr:cNvPr>
        <xdr:cNvPicPr preferRelativeResize="0">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1448" y="97859849"/>
          <a:ext cx="1089289" cy="185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19051</xdr:colOff>
      <xdr:row>586</xdr:row>
      <xdr:rowOff>138058</xdr:rowOff>
    </xdr:from>
    <xdr:to>
      <xdr:col>0</xdr:col>
      <xdr:colOff>1301069</xdr:colOff>
      <xdr:row>599</xdr:row>
      <xdr:rowOff>9525</xdr:rowOff>
    </xdr:to>
    <xdr:pic>
      <xdr:nvPicPr>
        <xdr:cNvPr id="34301" name="image112.png">
          <a:extLst>
            <a:ext uri="{FF2B5EF4-FFF2-40B4-BE49-F238E27FC236}">
              <a16:creationId xmlns:a16="http://schemas.microsoft.com/office/drawing/2014/main" id="{00000000-0008-0000-0000-0000FD850000}"/>
            </a:ext>
          </a:extLst>
        </xdr:cNvPr>
        <xdr:cNvPicPr preferRelativeResize="0">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051" y="108418258"/>
          <a:ext cx="1282018" cy="2347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769</xdr:row>
      <xdr:rowOff>152400</xdr:rowOff>
    </xdr:from>
    <xdr:to>
      <xdr:col>0</xdr:col>
      <xdr:colOff>1112838</xdr:colOff>
      <xdr:row>772</xdr:row>
      <xdr:rowOff>28575</xdr:rowOff>
    </xdr:to>
    <xdr:pic>
      <xdr:nvPicPr>
        <xdr:cNvPr id="34305" name="image157.png">
          <a:extLst>
            <a:ext uri="{FF2B5EF4-FFF2-40B4-BE49-F238E27FC236}">
              <a16:creationId xmlns:a16="http://schemas.microsoft.com/office/drawing/2014/main" id="{00000000-0008-0000-0000-000001860000}"/>
            </a:ext>
          </a:extLst>
        </xdr:cNvPr>
        <xdr:cNvPicPr preferRelativeResize="0">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2875" y="139103100"/>
          <a:ext cx="969963"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142874</xdr:colOff>
      <xdr:row>786</xdr:row>
      <xdr:rowOff>28575</xdr:rowOff>
    </xdr:from>
    <xdr:to>
      <xdr:col>0</xdr:col>
      <xdr:colOff>1019175</xdr:colOff>
      <xdr:row>790</xdr:row>
      <xdr:rowOff>130534</xdr:rowOff>
    </xdr:to>
    <xdr:pic>
      <xdr:nvPicPr>
        <xdr:cNvPr id="34308" name="image135.png">
          <a:extLst>
            <a:ext uri="{FF2B5EF4-FFF2-40B4-BE49-F238E27FC236}">
              <a16:creationId xmlns:a16="http://schemas.microsoft.com/office/drawing/2014/main" id="{00000000-0008-0000-0000-000004860000}"/>
            </a:ext>
          </a:extLst>
        </xdr:cNvPr>
        <xdr:cNvPicPr preferRelativeResize="0">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2874" y="142217775"/>
          <a:ext cx="876301" cy="86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797</xdr:row>
      <xdr:rowOff>66675</xdr:rowOff>
    </xdr:from>
    <xdr:to>
      <xdr:col>0</xdr:col>
      <xdr:colOff>1239328</xdr:colOff>
      <xdr:row>801</xdr:row>
      <xdr:rowOff>161925</xdr:rowOff>
    </xdr:to>
    <xdr:pic>
      <xdr:nvPicPr>
        <xdr:cNvPr id="34309" name="image121.jpg">
          <a:extLst>
            <a:ext uri="{FF2B5EF4-FFF2-40B4-BE49-F238E27FC236}">
              <a16:creationId xmlns:a16="http://schemas.microsoft.com/office/drawing/2014/main" id="{00000000-0008-0000-0000-000005860000}"/>
            </a:ext>
          </a:extLst>
        </xdr:cNvPr>
        <xdr:cNvPicPr preferRelativeResize="0">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6675" y="138626850"/>
          <a:ext cx="1172653"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808</xdr:row>
      <xdr:rowOff>171450</xdr:rowOff>
    </xdr:from>
    <xdr:to>
      <xdr:col>0</xdr:col>
      <xdr:colOff>1072753</xdr:colOff>
      <xdr:row>811</xdr:row>
      <xdr:rowOff>112171</xdr:rowOff>
    </xdr:to>
    <xdr:pic>
      <xdr:nvPicPr>
        <xdr:cNvPr id="34310" name="image126.jpg">
          <a:extLst>
            <a:ext uri="{FF2B5EF4-FFF2-40B4-BE49-F238E27FC236}">
              <a16:creationId xmlns:a16="http://schemas.microsoft.com/office/drawing/2014/main" id="{00000000-0008-0000-0000-000006860000}"/>
            </a:ext>
          </a:extLst>
        </xdr:cNvPr>
        <xdr:cNvPicPr preferRelativeResize="0">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95275" y="145970625"/>
          <a:ext cx="777478" cy="512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371475</xdr:colOff>
      <xdr:row>812</xdr:row>
      <xdr:rowOff>38100</xdr:rowOff>
    </xdr:from>
    <xdr:to>
      <xdr:col>0</xdr:col>
      <xdr:colOff>1085848</xdr:colOff>
      <xdr:row>814</xdr:row>
      <xdr:rowOff>103584</xdr:rowOff>
    </xdr:to>
    <xdr:pic>
      <xdr:nvPicPr>
        <xdr:cNvPr id="34311" name="image128.jpg">
          <a:extLst>
            <a:ext uri="{FF2B5EF4-FFF2-40B4-BE49-F238E27FC236}">
              <a16:creationId xmlns:a16="http://schemas.microsoft.com/office/drawing/2014/main" id="{00000000-0008-0000-0000-000007860000}"/>
            </a:ext>
          </a:extLst>
        </xdr:cNvPr>
        <xdr:cNvPicPr preferRelativeResize="0">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71475" y="146599275"/>
          <a:ext cx="714373" cy="446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488608</xdr:colOff>
      <xdr:row>815</xdr:row>
      <xdr:rowOff>76200</xdr:rowOff>
    </xdr:from>
    <xdr:to>
      <xdr:col>0</xdr:col>
      <xdr:colOff>942976</xdr:colOff>
      <xdr:row>817</xdr:row>
      <xdr:rowOff>31433</xdr:rowOff>
    </xdr:to>
    <xdr:pic>
      <xdr:nvPicPr>
        <xdr:cNvPr id="34312" name="image122.jpg">
          <a:extLst>
            <a:ext uri="{FF2B5EF4-FFF2-40B4-BE49-F238E27FC236}">
              <a16:creationId xmlns:a16="http://schemas.microsoft.com/office/drawing/2014/main" id="{00000000-0008-0000-0000-000008860000}"/>
            </a:ext>
          </a:extLst>
        </xdr:cNvPr>
        <xdr:cNvPicPr preferRelativeResize="0">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88608" y="147208875"/>
          <a:ext cx="454368" cy="336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823</xdr:row>
      <xdr:rowOff>0</xdr:rowOff>
    </xdr:from>
    <xdr:to>
      <xdr:col>0</xdr:col>
      <xdr:colOff>1352550</xdr:colOff>
      <xdr:row>829</xdr:row>
      <xdr:rowOff>155448</xdr:rowOff>
    </xdr:to>
    <xdr:pic>
      <xdr:nvPicPr>
        <xdr:cNvPr id="34313" name="image125.png">
          <a:extLst>
            <a:ext uri="{FF2B5EF4-FFF2-40B4-BE49-F238E27FC236}">
              <a16:creationId xmlns:a16="http://schemas.microsoft.com/office/drawing/2014/main" id="{00000000-0008-0000-0000-000009860000}"/>
            </a:ext>
          </a:extLst>
        </xdr:cNvPr>
        <xdr:cNvPicPr preferRelativeResize="0">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0" y="148183854"/>
          <a:ext cx="1352550" cy="1298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829</xdr:row>
      <xdr:rowOff>66675</xdr:rowOff>
    </xdr:from>
    <xdr:to>
      <xdr:col>0</xdr:col>
      <xdr:colOff>1028527</xdr:colOff>
      <xdr:row>832</xdr:row>
      <xdr:rowOff>104775</xdr:rowOff>
    </xdr:to>
    <xdr:pic>
      <xdr:nvPicPr>
        <xdr:cNvPr id="34314" name="image138.png">
          <a:extLst>
            <a:ext uri="{FF2B5EF4-FFF2-40B4-BE49-F238E27FC236}">
              <a16:creationId xmlns:a16="http://schemas.microsoft.com/office/drawing/2014/main" id="{00000000-0008-0000-0000-00000A860000}"/>
            </a:ext>
          </a:extLst>
        </xdr:cNvPr>
        <xdr:cNvPicPr preferRelativeResize="0">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52425" y="150399750"/>
          <a:ext cx="676102"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295274</xdr:colOff>
      <xdr:row>296</xdr:row>
      <xdr:rowOff>89389</xdr:rowOff>
    </xdr:from>
    <xdr:to>
      <xdr:col>0</xdr:col>
      <xdr:colOff>1126297</xdr:colOff>
      <xdr:row>301</xdr:row>
      <xdr:rowOff>19050</xdr:rowOff>
    </xdr:to>
    <xdr:pic>
      <xdr:nvPicPr>
        <xdr:cNvPr id="34316" name="Рисунок 70">
          <a:extLst>
            <a:ext uri="{FF2B5EF4-FFF2-40B4-BE49-F238E27FC236}">
              <a16:creationId xmlns:a16="http://schemas.microsoft.com/office/drawing/2014/main" id="{00000000-0008-0000-0000-00000C86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95274" y="61839964"/>
          <a:ext cx="831023" cy="882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171449</xdr:colOff>
      <xdr:row>189</xdr:row>
      <xdr:rowOff>132275</xdr:rowOff>
    </xdr:from>
    <xdr:to>
      <xdr:col>0</xdr:col>
      <xdr:colOff>1076324</xdr:colOff>
      <xdr:row>193</xdr:row>
      <xdr:rowOff>104419</xdr:rowOff>
    </xdr:to>
    <xdr:pic>
      <xdr:nvPicPr>
        <xdr:cNvPr id="34319" name="image13.jpg">
          <a:extLst>
            <a:ext uri="{FF2B5EF4-FFF2-40B4-BE49-F238E27FC236}">
              <a16:creationId xmlns:a16="http://schemas.microsoft.com/office/drawing/2014/main" id="{00000000-0008-0000-0000-00000F860000}"/>
            </a:ext>
          </a:extLst>
        </xdr:cNvPr>
        <xdr:cNvPicPr preferRelativeResize="0">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1449" y="47404850"/>
          <a:ext cx="904875" cy="734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200026</xdr:colOff>
      <xdr:row>207</xdr:row>
      <xdr:rowOff>104775</xdr:rowOff>
    </xdr:from>
    <xdr:to>
      <xdr:col>0</xdr:col>
      <xdr:colOff>1000126</xdr:colOff>
      <xdr:row>210</xdr:row>
      <xdr:rowOff>142875</xdr:rowOff>
    </xdr:to>
    <xdr:pic>
      <xdr:nvPicPr>
        <xdr:cNvPr id="34320" name="image25.jpg">
          <a:extLst>
            <a:ext uri="{FF2B5EF4-FFF2-40B4-BE49-F238E27FC236}">
              <a16:creationId xmlns:a16="http://schemas.microsoft.com/office/drawing/2014/main" id="{00000000-0008-0000-0000-000010860000}"/>
            </a:ext>
          </a:extLst>
        </xdr:cNvPr>
        <xdr:cNvPicPr preferRelativeResize="0">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0026" y="38176200"/>
          <a:ext cx="800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95249</xdr:colOff>
      <xdr:row>185</xdr:row>
      <xdr:rowOff>171450</xdr:rowOff>
    </xdr:from>
    <xdr:to>
      <xdr:col>0</xdr:col>
      <xdr:colOff>1162050</xdr:colOff>
      <xdr:row>189</xdr:row>
      <xdr:rowOff>39037</xdr:rowOff>
    </xdr:to>
    <xdr:pic>
      <xdr:nvPicPr>
        <xdr:cNvPr id="34321" name="image11.jpg">
          <a:extLst>
            <a:ext uri="{FF2B5EF4-FFF2-40B4-BE49-F238E27FC236}">
              <a16:creationId xmlns:a16="http://schemas.microsoft.com/office/drawing/2014/main" id="{00000000-0008-0000-0000-000011860000}"/>
            </a:ext>
          </a:extLst>
        </xdr:cNvPr>
        <xdr:cNvPicPr preferRelativeResize="0">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5249" y="38338125"/>
          <a:ext cx="1066801" cy="62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127408</xdr:colOff>
      <xdr:row>175</xdr:row>
      <xdr:rowOff>161923</xdr:rowOff>
    </xdr:from>
    <xdr:to>
      <xdr:col>0</xdr:col>
      <xdr:colOff>1323975</xdr:colOff>
      <xdr:row>180</xdr:row>
      <xdr:rowOff>3695</xdr:rowOff>
    </xdr:to>
    <xdr:pic>
      <xdr:nvPicPr>
        <xdr:cNvPr id="34322" name="image24.jpg">
          <a:extLst>
            <a:ext uri="{FF2B5EF4-FFF2-40B4-BE49-F238E27FC236}">
              <a16:creationId xmlns:a16="http://schemas.microsoft.com/office/drawing/2014/main" id="{00000000-0008-0000-0000-000012860000}"/>
            </a:ext>
          </a:extLst>
        </xdr:cNvPr>
        <xdr:cNvPicPr preferRelativeResize="0">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27408" y="39109648"/>
          <a:ext cx="1196567" cy="794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266699</xdr:colOff>
      <xdr:row>180</xdr:row>
      <xdr:rowOff>114299</xdr:rowOff>
    </xdr:from>
    <xdr:to>
      <xdr:col>0</xdr:col>
      <xdr:colOff>1132042</xdr:colOff>
      <xdr:row>184</xdr:row>
      <xdr:rowOff>180974</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66699" y="40014524"/>
          <a:ext cx="865343" cy="828675"/>
        </a:xfrm>
        <a:prstGeom prst="rect">
          <a:avLst/>
        </a:prstGeom>
      </xdr:spPr>
    </xdr:pic>
    <xdr:clientData/>
  </xdr:twoCellAnchor>
  <xdr:twoCellAnchor editAs="oneCell">
    <xdr:from>
      <xdr:col>0</xdr:col>
      <xdr:colOff>152400</xdr:colOff>
      <xdr:row>210</xdr:row>
      <xdr:rowOff>180977</xdr:rowOff>
    </xdr:from>
    <xdr:to>
      <xdr:col>0</xdr:col>
      <xdr:colOff>933450</xdr:colOff>
      <xdr:row>214</xdr:row>
      <xdr:rowOff>28541</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52400" y="38823902"/>
          <a:ext cx="781050" cy="609564"/>
        </a:xfrm>
        <a:prstGeom prst="rect">
          <a:avLst/>
        </a:prstGeom>
      </xdr:spPr>
    </xdr:pic>
    <xdr:clientData/>
  </xdr:twoCellAnchor>
  <xdr:twoCellAnchor editAs="oneCell">
    <xdr:from>
      <xdr:col>0</xdr:col>
      <xdr:colOff>161925</xdr:colOff>
      <xdr:row>214</xdr:row>
      <xdr:rowOff>161925</xdr:rowOff>
    </xdr:from>
    <xdr:to>
      <xdr:col>0</xdr:col>
      <xdr:colOff>1019175</xdr:colOff>
      <xdr:row>219</xdr:row>
      <xdr:rowOff>129841</xdr:rowOff>
    </xdr:to>
    <xdr:pic>
      <xdr:nvPicPr>
        <xdr:cNvPr id="76" name="Рисунок 5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1925" y="39566850"/>
          <a:ext cx="857250" cy="920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219075</xdr:colOff>
      <xdr:row>142</xdr:row>
      <xdr:rowOff>123825</xdr:rowOff>
    </xdr:from>
    <xdr:ext cx="933450" cy="850477"/>
    <xdr:pic>
      <xdr:nvPicPr>
        <xdr:cNvPr id="86" name="image82.jpg">
          <a:extLst>
            <a:ext uri="{FF2B5EF4-FFF2-40B4-BE49-F238E27FC236}">
              <a16:creationId xmlns:a16="http://schemas.microsoft.com/office/drawing/2014/main" id="{00000000-0008-0000-0000-000056000000}"/>
            </a:ext>
          </a:extLst>
        </xdr:cNvPr>
        <xdr:cNvPicPr preferRelativeResize="0">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19075" y="26908125"/>
          <a:ext cx="933450" cy="85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219076</xdr:colOff>
      <xdr:row>146</xdr:row>
      <xdr:rowOff>76200</xdr:rowOff>
    </xdr:from>
    <xdr:ext cx="790574" cy="790574"/>
    <xdr:pic>
      <xdr:nvPicPr>
        <xdr:cNvPr id="87" name="image86.jpg">
          <a:extLst>
            <a:ext uri="{FF2B5EF4-FFF2-40B4-BE49-F238E27FC236}">
              <a16:creationId xmlns:a16="http://schemas.microsoft.com/office/drawing/2014/main" id="{00000000-0008-0000-0000-000057000000}"/>
            </a:ext>
          </a:extLst>
        </xdr:cNvPr>
        <xdr:cNvPicPr preferRelativeResize="0">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9076" y="25908000"/>
          <a:ext cx="790574"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133351</xdr:colOff>
      <xdr:row>150</xdr:row>
      <xdr:rowOff>30683</xdr:rowOff>
    </xdr:from>
    <xdr:ext cx="1047750" cy="836185"/>
    <xdr:pic>
      <xdr:nvPicPr>
        <xdr:cNvPr id="88" name="image77.jpg">
          <a:extLst>
            <a:ext uri="{FF2B5EF4-FFF2-40B4-BE49-F238E27FC236}">
              <a16:creationId xmlns:a16="http://schemas.microsoft.com/office/drawing/2014/main" id="{00000000-0008-0000-0000-000058000000}"/>
            </a:ext>
          </a:extLst>
        </xdr:cNvPr>
        <xdr:cNvPicPr preferRelativeResize="0">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33351" y="26814983"/>
          <a:ext cx="1047750" cy="836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154</xdr:row>
      <xdr:rowOff>152401</xdr:rowOff>
    </xdr:from>
    <xdr:ext cx="1335565" cy="628650"/>
    <xdr:pic>
      <xdr:nvPicPr>
        <xdr:cNvPr id="89" name="image81.jpg">
          <a:extLst>
            <a:ext uri="{FF2B5EF4-FFF2-40B4-BE49-F238E27FC236}">
              <a16:creationId xmlns:a16="http://schemas.microsoft.com/office/drawing/2014/main" id="{00000000-0008-0000-0000-000059000000}"/>
            </a:ext>
          </a:extLst>
        </xdr:cNvPr>
        <xdr:cNvPicPr preferRelativeResize="0">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0" y="30746701"/>
          <a:ext cx="133556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152401</xdr:colOff>
      <xdr:row>157</xdr:row>
      <xdr:rowOff>175944</xdr:rowOff>
    </xdr:from>
    <xdr:ext cx="1029688" cy="747981"/>
    <xdr:pic>
      <xdr:nvPicPr>
        <xdr:cNvPr id="90" name="image78.jpg">
          <a:extLst>
            <a:ext uri="{FF2B5EF4-FFF2-40B4-BE49-F238E27FC236}">
              <a16:creationId xmlns:a16="http://schemas.microsoft.com/office/drawing/2014/main" id="{00000000-0008-0000-0000-00005A000000}"/>
            </a:ext>
          </a:extLst>
        </xdr:cNvPr>
        <xdr:cNvPicPr preferRelativeResize="0">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52401" y="29817744"/>
          <a:ext cx="1029688" cy="74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142875</xdr:colOff>
      <xdr:row>5</xdr:row>
      <xdr:rowOff>66675</xdr:rowOff>
    </xdr:from>
    <xdr:to>
      <xdr:col>0</xdr:col>
      <xdr:colOff>1243012</xdr:colOff>
      <xdr:row>8</xdr:row>
      <xdr:rowOff>38100</xdr:rowOff>
    </xdr:to>
    <xdr:pic>
      <xdr:nvPicPr>
        <xdr:cNvPr id="92" name="image127.jpg">
          <a:extLst>
            <a:ext uri="{FF2B5EF4-FFF2-40B4-BE49-F238E27FC236}">
              <a16:creationId xmlns:a16="http://schemas.microsoft.com/office/drawing/2014/main" id="{00000000-0008-0000-0000-00005C000000}"/>
            </a:ext>
          </a:extLst>
        </xdr:cNvPr>
        <xdr:cNvPicPr preferRelativeResize="0">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42875" y="981075"/>
          <a:ext cx="1100137"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161926</xdr:colOff>
      <xdr:row>8</xdr:row>
      <xdr:rowOff>104776</xdr:rowOff>
    </xdr:from>
    <xdr:to>
      <xdr:col>0</xdr:col>
      <xdr:colOff>1190626</xdr:colOff>
      <xdr:row>11</xdr:row>
      <xdr:rowOff>30130</xdr:rowOff>
    </xdr:to>
    <xdr:pic>
      <xdr:nvPicPr>
        <xdr:cNvPr id="93" name="image143.jpg">
          <a:extLst>
            <a:ext uri="{FF2B5EF4-FFF2-40B4-BE49-F238E27FC236}">
              <a16:creationId xmlns:a16="http://schemas.microsoft.com/office/drawing/2014/main" id="{00000000-0008-0000-0000-00005D000000}"/>
            </a:ext>
          </a:extLst>
        </xdr:cNvPr>
        <xdr:cNvPicPr preferRelativeResize="0">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1926" y="1590676"/>
          <a:ext cx="1028700" cy="496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95251</xdr:colOff>
      <xdr:row>14</xdr:row>
      <xdr:rowOff>152401</xdr:rowOff>
    </xdr:from>
    <xdr:to>
      <xdr:col>0</xdr:col>
      <xdr:colOff>1181101</xdr:colOff>
      <xdr:row>17</xdr:row>
      <xdr:rowOff>177054</xdr:rowOff>
    </xdr:to>
    <xdr:pic>
      <xdr:nvPicPr>
        <xdr:cNvPr id="94" name="image134.jpg">
          <a:extLst>
            <a:ext uri="{FF2B5EF4-FFF2-40B4-BE49-F238E27FC236}">
              <a16:creationId xmlns:a16="http://schemas.microsoft.com/office/drawing/2014/main" id="{00000000-0008-0000-0000-00005E000000}"/>
            </a:ext>
          </a:extLst>
        </xdr:cNvPr>
        <xdr:cNvPicPr preferRelativeResize="0">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95251" y="2781301"/>
          <a:ext cx="1085850" cy="59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25</xdr:row>
      <xdr:rowOff>161925</xdr:rowOff>
    </xdr:from>
    <xdr:to>
      <xdr:col>0</xdr:col>
      <xdr:colOff>1209675</xdr:colOff>
      <xdr:row>28</xdr:row>
      <xdr:rowOff>112383</xdr:rowOff>
    </xdr:to>
    <xdr:pic>
      <xdr:nvPicPr>
        <xdr:cNvPr id="95" name="image130.jpg">
          <a:extLst>
            <a:ext uri="{FF2B5EF4-FFF2-40B4-BE49-F238E27FC236}">
              <a16:creationId xmlns:a16="http://schemas.microsoft.com/office/drawing/2014/main" id="{00000000-0008-0000-0000-00005F000000}"/>
            </a:ext>
          </a:extLst>
        </xdr:cNvPr>
        <xdr:cNvPicPr preferRelativeResize="0">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14300" y="4886325"/>
          <a:ext cx="1095375" cy="521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104776</xdr:colOff>
      <xdr:row>29</xdr:row>
      <xdr:rowOff>82908</xdr:rowOff>
    </xdr:from>
    <xdr:to>
      <xdr:col>0</xdr:col>
      <xdr:colOff>1190626</xdr:colOff>
      <xdr:row>32</xdr:row>
      <xdr:rowOff>115374</xdr:rowOff>
    </xdr:to>
    <xdr:pic>
      <xdr:nvPicPr>
        <xdr:cNvPr id="96" name="image141.jpg">
          <a:extLst>
            <a:ext uri="{FF2B5EF4-FFF2-40B4-BE49-F238E27FC236}">
              <a16:creationId xmlns:a16="http://schemas.microsoft.com/office/drawing/2014/main" id="{00000000-0008-0000-0000-000060000000}"/>
            </a:ext>
          </a:extLst>
        </xdr:cNvPr>
        <xdr:cNvPicPr preferRelativeResize="0">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04776" y="5569308"/>
          <a:ext cx="1085850" cy="565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104776</xdr:colOff>
      <xdr:row>47</xdr:row>
      <xdr:rowOff>52711</xdr:rowOff>
    </xdr:from>
    <xdr:to>
      <xdr:col>0</xdr:col>
      <xdr:colOff>1219200</xdr:colOff>
      <xdr:row>50</xdr:row>
      <xdr:rowOff>136311</xdr:rowOff>
    </xdr:to>
    <xdr:pic>
      <xdr:nvPicPr>
        <xdr:cNvPr id="98" name="Рисунок 30">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04776" y="8834761"/>
          <a:ext cx="1114424" cy="65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99739</xdr:colOff>
      <xdr:row>197</xdr:row>
      <xdr:rowOff>38100</xdr:rowOff>
    </xdr:from>
    <xdr:to>
      <xdr:col>0</xdr:col>
      <xdr:colOff>1179020</xdr:colOff>
      <xdr:row>201</xdr:row>
      <xdr:rowOff>161925</xdr:rowOff>
    </xdr:to>
    <xdr:pic>
      <xdr:nvPicPr>
        <xdr:cNvPr id="103" name="image65.jpg">
          <a:extLst>
            <a:ext uri="{FF2B5EF4-FFF2-40B4-BE49-F238E27FC236}">
              <a16:creationId xmlns:a16="http://schemas.microsoft.com/office/drawing/2014/main" id="{00000000-0008-0000-0000-000067000000}"/>
            </a:ext>
          </a:extLst>
        </xdr:cNvPr>
        <xdr:cNvPicPr preferRelativeResize="0">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99739" y="36585525"/>
          <a:ext cx="1079281"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285752</xdr:colOff>
      <xdr:row>193</xdr:row>
      <xdr:rowOff>161925</xdr:rowOff>
    </xdr:from>
    <xdr:to>
      <xdr:col>0</xdr:col>
      <xdr:colOff>1063628</xdr:colOff>
      <xdr:row>197</xdr:row>
      <xdr:rowOff>66675</xdr:rowOff>
    </xdr:to>
    <xdr:pic>
      <xdr:nvPicPr>
        <xdr:cNvPr id="107" name="image50.jpg">
          <a:extLst>
            <a:ext uri="{FF2B5EF4-FFF2-40B4-BE49-F238E27FC236}">
              <a16:creationId xmlns:a16="http://schemas.microsoft.com/office/drawing/2014/main" id="{00000000-0008-0000-0000-00006B000000}"/>
            </a:ext>
          </a:extLst>
        </xdr:cNvPr>
        <xdr:cNvPicPr preferRelativeResize="0">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85752" y="51006375"/>
          <a:ext cx="777876"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219075</xdr:colOff>
      <xdr:row>238</xdr:row>
      <xdr:rowOff>86679</xdr:rowOff>
    </xdr:from>
    <xdr:to>
      <xdr:col>0</xdr:col>
      <xdr:colOff>1074961</xdr:colOff>
      <xdr:row>241</xdr:row>
      <xdr:rowOff>114300</xdr:rowOff>
    </xdr:to>
    <xdr:pic>
      <xdr:nvPicPr>
        <xdr:cNvPr id="109" name="Рисунок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19075" y="44063604"/>
          <a:ext cx="855886" cy="599121"/>
        </a:xfrm>
        <a:prstGeom prst="rect">
          <a:avLst/>
        </a:prstGeom>
      </xdr:spPr>
    </xdr:pic>
    <xdr:clientData/>
  </xdr:twoCellAnchor>
  <xdr:twoCellAnchor editAs="oneCell">
    <xdr:from>
      <xdr:col>0</xdr:col>
      <xdr:colOff>352426</xdr:colOff>
      <xdr:row>776</xdr:row>
      <xdr:rowOff>47625</xdr:rowOff>
    </xdr:from>
    <xdr:to>
      <xdr:col>0</xdr:col>
      <xdr:colOff>1077222</xdr:colOff>
      <xdr:row>781</xdr:row>
      <xdr:rowOff>28574</xdr:rowOff>
    </xdr:to>
    <xdr:pic>
      <xdr:nvPicPr>
        <xdr:cNvPr id="114" name="Рисунок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352426" y="140331825"/>
          <a:ext cx="724796" cy="933449"/>
        </a:xfrm>
        <a:prstGeom prst="rect">
          <a:avLst/>
        </a:prstGeom>
      </xdr:spPr>
    </xdr:pic>
    <xdr:clientData/>
  </xdr:twoCellAnchor>
  <xdr:twoCellAnchor editAs="oneCell">
    <xdr:from>
      <xdr:col>0</xdr:col>
      <xdr:colOff>368340</xdr:colOff>
      <xdr:row>351</xdr:row>
      <xdr:rowOff>47623</xdr:rowOff>
    </xdr:from>
    <xdr:to>
      <xdr:col>0</xdr:col>
      <xdr:colOff>1104899</xdr:colOff>
      <xdr:row>362</xdr:row>
      <xdr:rowOff>105578</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68340" y="77485873"/>
          <a:ext cx="736559" cy="2153455"/>
        </a:xfrm>
        <a:prstGeom prst="rect">
          <a:avLst/>
        </a:prstGeom>
      </xdr:spPr>
    </xdr:pic>
    <xdr:clientData/>
  </xdr:twoCellAnchor>
  <xdr:oneCellAnchor>
    <xdr:from>
      <xdr:col>0</xdr:col>
      <xdr:colOff>28575</xdr:colOff>
      <xdr:row>760</xdr:row>
      <xdr:rowOff>19050</xdr:rowOff>
    </xdr:from>
    <xdr:ext cx="1276350" cy="533399"/>
    <xdr:pic>
      <xdr:nvPicPr>
        <xdr:cNvPr id="121" name="image123.jpg">
          <a:extLst>
            <a:ext uri="{FF2B5EF4-FFF2-40B4-BE49-F238E27FC236}">
              <a16:creationId xmlns:a16="http://schemas.microsoft.com/office/drawing/2014/main" id="{00000000-0008-0000-0000-000079000000}"/>
            </a:ext>
          </a:extLst>
        </xdr:cNvPr>
        <xdr:cNvPicPr preferRelativeResize="0"/>
      </xdr:nvPicPr>
      <xdr:blipFill>
        <a:blip xmlns:r="http://schemas.openxmlformats.org/officeDocument/2006/relationships" r:embed="rId43" cstate="print"/>
        <a:stretch>
          <a:fillRect/>
        </a:stretch>
      </xdr:blipFill>
      <xdr:spPr>
        <a:xfrm>
          <a:off x="28575" y="91640025"/>
          <a:ext cx="1276350" cy="533399"/>
        </a:xfrm>
        <a:prstGeom prst="rect">
          <a:avLst/>
        </a:prstGeom>
        <a:noFill/>
      </xdr:spPr>
    </xdr:pic>
    <xdr:clientData/>
  </xdr:oneCellAnchor>
  <xdr:oneCellAnchor>
    <xdr:from>
      <xdr:col>0</xdr:col>
      <xdr:colOff>161925</xdr:colOff>
      <xdr:row>763</xdr:row>
      <xdr:rowOff>47624</xdr:rowOff>
    </xdr:from>
    <xdr:ext cx="990599" cy="485775"/>
    <xdr:pic>
      <xdr:nvPicPr>
        <xdr:cNvPr id="122" name="image131.jpg">
          <a:extLst>
            <a:ext uri="{FF2B5EF4-FFF2-40B4-BE49-F238E27FC236}">
              <a16:creationId xmlns:a16="http://schemas.microsoft.com/office/drawing/2014/main" id="{00000000-0008-0000-0000-00007A000000}"/>
            </a:ext>
          </a:extLst>
        </xdr:cNvPr>
        <xdr:cNvPicPr preferRelativeResize="0"/>
      </xdr:nvPicPr>
      <xdr:blipFill>
        <a:blip xmlns:r="http://schemas.openxmlformats.org/officeDocument/2006/relationships" r:embed="rId44" cstate="print"/>
        <a:stretch>
          <a:fillRect/>
        </a:stretch>
      </xdr:blipFill>
      <xdr:spPr>
        <a:xfrm>
          <a:off x="161925" y="92373449"/>
          <a:ext cx="990599" cy="485775"/>
        </a:xfrm>
        <a:prstGeom prst="rect">
          <a:avLst/>
        </a:prstGeom>
        <a:noFill/>
      </xdr:spPr>
    </xdr:pic>
    <xdr:clientData/>
  </xdr:oneCellAnchor>
  <xdr:oneCellAnchor>
    <xdr:from>
      <xdr:col>0</xdr:col>
      <xdr:colOff>142874</xdr:colOff>
      <xdr:row>608</xdr:row>
      <xdr:rowOff>95249</xdr:rowOff>
    </xdr:from>
    <xdr:ext cx="1088893" cy="1704976"/>
    <xdr:pic>
      <xdr:nvPicPr>
        <xdr:cNvPr id="127" name="Рисунок 73">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42874" y="102336599"/>
          <a:ext cx="1088893" cy="1704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123825</xdr:colOff>
      <xdr:row>18</xdr:row>
      <xdr:rowOff>76199</xdr:rowOff>
    </xdr:from>
    <xdr:to>
      <xdr:col>0</xdr:col>
      <xdr:colOff>1209675</xdr:colOff>
      <xdr:row>21</xdr:row>
      <xdr:rowOff>100852</xdr:rowOff>
    </xdr:to>
    <xdr:pic>
      <xdr:nvPicPr>
        <xdr:cNvPr id="115" name="image134.jpg">
          <a:extLst>
            <a:ext uri="{FF2B5EF4-FFF2-40B4-BE49-F238E27FC236}">
              <a16:creationId xmlns:a16="http://schemas.microsoft.com/office/drawing/2014/main" id="{00000000-0008-0000-0000-000073000000}"/>
            </a:ext>
          </a:extLst>
        </xdr:cNvPr>
        <xdr:cNvPicPr preferRelativeResize="0">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23825" y="3467099"/>
          <a:ext cx="1085850" cy="59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123826</xdr:colOff>
      <xdr:row>34</xdr:row>
      <xdr:rowOff>9525</xdr:rowOff>
    </xdr:from>
    <xdr:to>
      <xdr:col>0</xdr:col>
      <xdr:colOff>1228726</xdr:colOff>
      <xdr:row>37</xdr:row>
      <xdr:rowOff>70969</xdr:rowOff>
    </xdr:to>
    <xdr:pic>
      <xdr:nvPicPr>
        <xdr:cNvPr id="129" name="image141.jpg">
          <a:extLst>
            <a:ext uri="{FF2B5EF4-FFF2-40B4-BE49-F238E27FC236}">
              <a16:creationId xmlns:a16="http://schemas.microsoft.com/office/drawing/2014/main" id="{00000000-0008-0000-0000-000081000000}"/>
            </a:ext>
          </a:extLst>
        </xdr:cNvPr>
        <xdr:cNvPicPr preferRelativeResize="0">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23826" y="6391275"/>
          <a:ext cx="1104900" cy="575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112396</xdr:colOff>
      <xdr:row>38</xdr:row>
      <xdr:rowOff>97155</xdr:rowOff>
    </xdr:from>
    <xdr:to>
      <xdr:col>0</xdr:col>
      <xdr:colOff>1209676</xdr:colOff>
      <xdr:row>41</xdr:row>
      <xdr:rowOff>97478</xdr:rowOff>
    </xdr:to>
    <xdr:pic>
      <xdr:nvPicPr>
        <xdr:cNvPr id="130" name="image141.jpg">
          <a:extLst>
            <a:ext uri="{FF2B5EF4-FFF2-40B4-BE49-F238E27FC236}">
              <a16:creationId xmlns:a16="http://schemas.microsoft.com/office/drawing/2014/main" id="{00000000-0008-0000-0000-000082000000}"/>
            </a:ext>
          </a:extLst>
        </xdr:cNvPr>
        <xdr:cNvPicPr preferRelativeResize="0">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12396" y="7164705"/>
          <a:ext cx="1097280" cy="571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161926</xdr:colOff>
      <xdr:row>11</xdr:row>
      <xdr:rowOff>123825</xdr:rowOff>
    </xdr:from>
    <xdr:to>
      <xdr:col>0</xdr:col>
      <xdr:colOff>1171576</xdr:colOff>
      <xdr:row>14</xdr:row>
      <xdr:rowOff>39979</xdr:rowOff>
    </xdr:to>
    <xdr:pic>
      <xdr:nvPicPr>
        <xdr:cNvPr id="131" name="image143.jpg">
          <a:extLst>
            <a:ext uri="{FF2B5EF4-FFF2-40B4-BE49-F238E27FC236}">
              <a16:creationId xmlns:a16="http://schemas.microsoft.com/office/drawing/2014/main" id="{00000000-0008-0000-0000-000083000000}"/>
            </a:ext>
          </a:extLst>
        </xdr:cNvPr>
        <xdr:cNvPicPr preferRelativeResize="0">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61926" y="2181225"/>
          <a:ext cx="1009650" cy="487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114301</xdr:colOff>
      <xdr:row>51</xdr:row>
      <xdr:rowOff>128911</xdr:rowOff>
    </xdr:from>
    <xdr:to>
      <xdr:col>0</xdr:col>
      <xdr:colOff>1219200</xdr:colOff>
      <xdr:row>55</xdr:row>
      <xdr:rowOff>16411</xdr:rowOff>
    </xdr:to>
    <xdr:pic>
      <xdr:nvPicPr>
        <xdr:cNvPr id="132" name="Рисунок 30">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14301" y="9672961"/>
          <a:ext cx="1104899" cy="6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196051</xdr:colOff>
      <xdr:row>63</xdr:row>
      <xdr:rowOff>57150</xdr:rowOff>
    </xdr:from>
    <xdr:to>
      <xdr:col>0</xdr:col>
      <xdr:colOff>1200150</xdr:colOff>
      <xdr:row>66</xdr:row>
      <xdr:rowOff>111537</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96051" y="25298400"/>
          <a:ext cx="1004099" cy="625887"/>
        </a:xfrm>
        <a:prstGeom prst="rect">
          <a:avLst/>
        </a:prstGeom>
      </xdr:spPr>
    </xdr:pic>
    <xdr:clientData/>
  </xdr:twoCellAnchor>
  <xdr:twoCellAnchor editAs="oneCell">
    <xdr:from>
      <xdr:col>0</xdr:col>
      <xdr:colOff>285750</xdr:colOff>
      <xdr:row>70</xdr:row>
      <xdr:rowOff>76199</xdr:rowOff>
    </xdr:from>
    <xdr:to>
      <xdr:col>0</xdr:col>
      <xdr:colOff>1104899</xdr:colOff>
      <xdr:row>74</xdr:row>
      <xdr:rowOff>78738</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85750" y="13296899"/>
          <a:ext cx="819149" cy="764539"/>
        </a:xfrm>
        <a:prstGeom prst="rect">
          <a:avLst/>
        </a:prstGeom>
      </xdr:spPr>
    </xdr:pic>
    <xdr:clientData/>
  </xdr:twoCellAnchor>
  <xdr:twoCellAnchor editAs="oneCell">
    <xdr:from>
      <xdr:col>0</xdr:col>
      <xdr:colOff>371475</xdr:colOff>
      <xdr:row>55</xdr:row>
      <xdr:rowOff>1</xdr:rowOff>
    </xdr:from>
    <xdr:to>
      <xdr:col>0</xdr:col>
      <xdr:colOff>1047750</xdr:colOff>
      <xdr:row>58</xdr:row>
      <xdr:rowOff>80489</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371475" y="10306051"/>
          <a:ext cx="676275" cy="651988"/>
        </a:xfrm>
        <a:prstGeom prst="rect">
          <a:avLst/>
        </a:prstGeom>
      </xdr:spPr>
    </xdr:pic>
    <xdr:clientData/>
  </xdr:twoCellAnchor>
  <xdr:twoCellAnchor editAs="oneCell">
    <xdr:from>
      <xdr:col>0</xdr:col>
      <xdr:colOff>285751</xdr:colOff>
      <xdr:row>58</xdr:row>
      <xdr:rowOff>123826</xdr:rowOff>
    </xdr:from>
    <xdr:to>
      <xdr:col>0</xdr:col>
      <xdr:colOff>876300</xdr:colOff>
      <xdr:row>61</xdr:row>
      <xdr:rowOff>142875</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85751" y="12334876"/>
          <a:ext cx="590549" cy="590549"/>
        </a:xfrm>
        <a:prstGeom prst="rect">
          <a:avLst/>
        </a:prstGeom>
      </xdr:spPr>
    </xdr:pic>
    <xdr:clientData/>
  </xdr:twoCellAnchor>
  <xdr:twoCellAnchor editAs="oneCell">
    <xdr:from>
      <xdr:col>0</xdr:col>
      <xdr:colOff>200026</xdr:colOff>
      <xdr:row>340</xdr:row>
      <xdr:rowOff>95250</xdr:rowOff>
    </xdr:from>
    <xdr:to>
      <xdr:col>0</xdr:col>
      <xdr:colOff>1083038</xdr:colOff>
      <xdr:row>344</xdr:row>
      <xdr:rowOff>123825</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00026" y="56045100"/>
          <a:ext cx="883012" cy="790575"/>
        </a:xfrm>
        <a:prstGeom prst="rect">
          <a:avLst/>
        </a:prstGeom>
      </xdr:spPr>
    </xdr:pic>
    <xdr:clientData/>
  </xdr:twoCellAnchor>
  <xdr:twoCellAnchor editAs="oneCell">
    <xdr:from>
      <xdr:col>0</xdr:col>
      <xdr:colOff>266701</xdr:colOff>
      <xdr:row>345</xdr:row>
      <xdr:rowOff>19051</xdr:rowOff>
    </xdr:from>
    <xdr:to>
      <xdr:col>0</xdr:col>
      <xdr:colOff>1127685</xdr:colOff>
      <xdr:row>348</xdr:row>
      <xdr:rowOff>171451</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66701" y="72942451"/>
          <a:ext cx="860984" cy="723900"/>
        </a:xfrm>
        <a:prstGeom prst="rect">
          <a:avLst/>
        </a:prstGeom>
      </xdr:spPr>
    </xdr:pic>
    <xdr:clientData/>
  </xdr:twoCellAnchor>
  <xdr:twoCellAnchor editAs="oneCell">
    <xdr:from>
      <xdr:col>0</xdr:col>
      <xdr:colOff>142875</xdr:colOff>
      <xdr:row>132</xdr:row>
      <xdr:rowOff>85726</xdr:rowOff>
    </xdr:from>
    <xdr:to>
      <xdr:col>0</xdr:col>
      <xdr:colOff>1114424</xdr:colOff>
      <xdr:row>135</xdr:row>
      <xdr:rowOff>174020</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42875" y="24965026"/>
          <a:ext cx="971549" cy="659794"/>
        </a:xfrm>
        <a:prstGeom prst="rect">
          <a:avLst/>
        </a:prstGeom>
      </xdr:spPr>
    </xdr:pic>
    <xdr:clientData/>
  </xdr:twoCellAnchor>
  <xdr:twoCellAnchor editAs="oneCell">
    <xdr:from>
      <xdr:col>0</xdr:col>
      <xdr:colOff>95250</xdr:colOff>
      <xdr:row>22</xdr:row>
      <xdr:rowOff>19050</xdr:rowOff>
    </xdr:from>
    <xdr:to>
      <xdr:col>0</xdr:col>
      <xdr:colOff>1190625</xdr:colOff>
      <xdr:row>25</xdr:row>
      <xdr:rowOff>48932</xdr:rowOff>
    </xdr:to>
    <xdr:pic>
      <xdr:nvPicPr>
        <xdr:cNvPr id="119" name="image134.jpg">
          <a:extLst>
            <a:ext uri="{FF2B5EF4-FFF2-40B4-BE49-F238E27FC236}">
              <a16:creationId xmlns:a16="http://schemas.microsoft.com/office/drawing/2014/main" id="{915D9AFF-CCBB-49A3-B68C-EC869E1F6274}"/>
            </a:ext>
          </a:extLst>
        </xdr:cNvPr>
        <xdr:cNvPicPr preferRelativeResize="0">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95250" y="4171950"/>
          <a:ext cx="1095375" cy="601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152401</xdr:colOff>
      <xdr:row>363</xdr:row>
      <xdr:rowOff>57151</xdr:rowOff>
    </xdr:from>
    <xdr:ext cx="983077" cy="704849"/>
    <xdr:pic>
      <xdr:nvPicPr>
        <xdr:cNvPr id="112" name="image43.jpg">
          <a:extLst>
            <a:ext uri="{FF2B5EF4-FFF2-40B4-BE49-F238E27FC236}">
              <a16:creationId xmlns:a16="http://schemas.microsoft.com/office/drawing/2014/main" id="{B8851694-2D54-44BC-8E4C-829C2351406F}"/>
            </a:ext>
          </a:extLst>
        </xdr:cNvPr>
        <xdr:cNvPicPr preferRelativeResize="0">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2401" y="62007751"/>
          <a:ext cx="983077" cy="704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152400</xdr:colOff>
      <xdr:row>436</xdr:row>
      <xdr:rowOff>64113</xdr:rowOff>
    </xdr:from>
    <xdr:to>
      <xdr:col>0</xdr:col>
      <xdr:colOff>1100275</xdr:colOff>
      <xdr:row>440</xdr:row>
      <xdr:rowOff>19051</xdr:rowOff>
    </xdr:to>
    <xdr:pic>
      <xdr:nvPicPr>
        <xdr:cNvPr id="19" name="Рисунок 18">
          <a:extLst>
            <a:ext uri="{FF2B5EF4-FFF2-40B4-BE49-F238E27FC236}">
              <a16:creationId xmlns:a16="http://schemas.microsoft.com/office/drawing/2014/main" id="{11EA9E5D-D51A-45C2-8660-61B42820061A}"/>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52400" y="79502613"/>
          <a:ext cx="947875" cy="716938"/>
        </a:xfrm>
        <a:prstGeom prst="rect">
          <a:avLst/>
        </a:prstGeom>
      </xdr:spPr>
    </xdr:pic>
    <xdr:clientData/>
  </xdr:twoCellAnchor>
  <xdr:oneCellAnchor>
    <xdr:from>
      <xdr:col>0</xdr:col>
      <xdr:colOff>114301</xdr:colOff>
      <xdr:row>444</xdr:row>
      <xdr:rowOff>28576</xdr:rowOff>
    </xdr:from>
    <xdr:ext cx="1123949" cy="790574"/>
    <xdr:pic>
      <xdr:nvPicPr>
        <xdr:cNvPr id="120" name="image81.png" title="Зображення">
          <a:extLst>
            <a:ext uri="{FF2B5EF4-FFF2-40B4-BE49-F238E27FC236}">
              <a16:creationId xmlns:a16="http://schemas.microsoft.com/office/drawing/2014/main" id="{C413BC53-39CC-427D-9E0B-2C39C39C2A3A}"/>
            </a:ext>
          </a:extLst>
        </xdr:cNvPr>
        <xdr:cNvPicPr preferRelativeResize="0"/>
      </xdr:nvPicPr>
      <xdr:blipFill>
        <a:blip xmlns:r="http://schemas.openxmlformats.org/officeDocument/2006/relationships" r:embed="rId59" cstate="print"/>
        <a:stretch>
          <a:fillRect/>
        </a:stretch>
      </xdr:blipFill>
      <xdr:spPr>
        <a:xfrm>
          <a:off x="114301" y="78762226"/>
          <a:ext cx="1123949" cy="790574"/>
        </a:xfrm>
        <a:prstGeom prst="rect">
          <a:avLst/>
        </a:prstGeom>
        <a:noFill/>
      </xdr:spPr>
    </xdr:pic>
    <xdr:clientData fLocksWithSheet="0"/>
  </xdr:oneCellAnchor>
  <xdr:oneCellAnchor>
    <xdr:from>
      <xdr:col>0</xdr:col>
      <xdr:colOff>95251</xdr:colOff>
      <xdr:row>488</xdr:row>
      <xdr:rowOff>0</xdr:rowOff>
    </xdr:from>
    <xdr:ext cx="1104900" cy="600075"/>
    <xdr:pic>
      <xdr:nvPicPr>
        <xdr:cNvPr id="139" name="image28.png" title="Зображення">
          <a:extLst>
            <a:ext uri="{FF2B5EF4-FFF2-40B4-BE49-F238E27FC236}">
              <a16:creationId xmlns:a16="http://schemas.microsoft.com/office/drawing/2014/main" id="{069E97EA-D258-4A26-94CB-D70CC198A1F3}"/>
            </a:ext>
          </a:extLst>
        </xdr:cNvPr>
        <xdr:cNvPicPr preferRelativeResize="0"/>
      </xdr:nvPicPr>
      <xdr:blipFill>
        <a:blip xmlns:r="http://schemas.openxmlformats.org/officeDocument/2006/relationships" r:embed="rId60" cstate="print"/>
        <a:stretch>
          <a:fillRect/>
        </a:stretch>
      </xdr:blipFill>
      <xdr:spPr>
        <a:xfrm>
          <a:off x="95251" y="88392000"/>
          <a:ext cx="1104900" cy="600075"/>
        </a:xfrm>
        <a:prstGeom prst="rect">
          <a:avLst/>
        </a:prstGeom>
        <a:noFill/>
      </xdr:spPr>
    </xdr:pic>
    <xdr:clientData fLocksWithSheet="0"/>
  </xdr:oneCellAnchor>
  <xdr:oneCellAnchor>
    <xdr:from>
      <xdr:col>0</xdr:col>
      <xdr:colOff>228600</xdr:colOff>
      <xdr:row>448</xdr:row>
      <xdr:rowOff>9525</xdr:rowOff>
    </xdr:from>
    <xdr:ext cx="962025" cy="721519"/>
    <xdr:pic>
      <xdr:nvPicPr>
        <xdr:cNvPr id="140" name="image64.jpg">
          <a:extLst>
            <a:ext uri="{FF2B5EF4-FFF2-40B4-BE49-F238E27FC236}">
              <a16:creationId xmlns:a16="http://schemas.microsoft.com/office/drawing/2014/main" id="{39F19FA7-5819-40EB-BCBD-6628EECBFB08}"/>
            </a:ext>
          </a:extLst>
        </xdr:cNvPr>
        <xdr:cNvPicPr preferRelativeResize="0">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228600" y="82172175"/>
          <a:ext cx="962025" cy="72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483</xdr:row>
      <xdr:rowOff>95250</xdr:rowOff>
    </xdr:from>
    <xdr:ext cx="919300" cy="695325"/>
    <xdr:pic>
      <xdr:nvPicPr>
        <xdr:cNvPr id="147" name="Рисунок 146">
          <a:extLst>
            <a:ext uri="{FF2B5EF4-FFF2-40B4-BE49-F238E27FC236}">
              <a16:creationId xmlns:a16="http://schemas.microsoft.com/office/drawing/2014/main" id="{F960D2F7-E390-4646-8E83-67AD7478D0DD}"/>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80975" y="87534750"/>
          <a:ext cx="919300" cy="695325"/>
        </a:xfrm>
        <a:prstGeom prst="rect">
          <a:avLst/>
        </a:prstGeom>
      </xdr:spPr>
    </xdr:pic>
    <xdr:clientData/>
  </xdr:oneCellAnchor>
  <xdr:oneCellAnchor>
    <xdr:from>
      <xdr:col>0</xdr:col>
      <xdr:colOff>85725</xdr:colOff>
      <xdr:row>474</xdr:row>
      <xdr:rowOff>9525</xdr:rowOff>
    </xdr:from>
    <xdr:ext cx="1228725" cy="1114426"/>
    <xdr:pic>
      <xdr:nvPicPr>
        <xdr:cNvPr id="149" name="image84.jpg" title="Зображення">
          <a:extLst>
            <a:ext uri="{FF2B5EF4-FFF2-40B4-BE49-F238E27FC236}">
              <a16:creationId xmlns:a16="http://schemas.microsoft.com/office/drawing/2014/main" id="{4E0BCC63-B60C-4BD8-8617-D583BDCBDE6B}"/>
            </a:ext>
          </a:extLst>
        </xdr:cNvPr>
        <xdr:cNvPicPr preferRelativeResize="0"/>
      </xdr:nvPicPr>
      <xdr:blipFill>
        <a:blip xmlns:r="http://schemas.openxmlformats.org/officeDocument/2006/relationships" r:embed="rId62" cstate="print"/>
        <a:stretch>
          <a:fillRect/>
        </a:stretch>
      </xdr:blipFill>
      <xdr:spPr>
        <a:xfrm>
          <a:off x="85725" y="78362175"/>
          <a:ext cx="1228725" cy="1114426"/>
        </a:xfrm>
        <a:prstGeom prst="rect">
          <a:avLst/>
        </a:prstGeom>
        <a:noFill/>
      </xdr:spPr>
    </xdr:pic>
    <xdr:clientData fLocksWithSheet="0"/>
  </xdr:oneCellAnchor>
  <xdr:oneCellAnchor>
    <xdr:from>
      <xdr:col>0</xdr:col>
      <xdr:colOff>247650</xdr:colOff>
      <xdr:row>492</xdr:row>
      <xdr:rowOff>75142</xdr:rowOff>
    </xdr:from>
    <xdr:ext cx="868867" cy="791634"/>
    <xdr:pic>
      <xdr:nvPicPr>
        <xdr:cNvPr id="150" name="image82.jpg">
          <a:extLst>
            <a:ext uri="{FF2B5EF4-FFF2-40B4-BE49-F238E27FC236}">
              <a16:creationId xmlns:a16="http://schemas.microsoft.com/office/drawing/2014/main" id="{709B4DBB-7D50-4328-8C39-F70B1E79D48B}"/>
            </a:ext>
          </a:extLst>
        </xdr:cNvPr>
        <xdr:cNvPicPr preferRelativeResize="0">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47650" y="89933992"/>
          <a:ext cx="868867" cy="791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266698</xdr:colOff>
      <xdr:row>642</xdr:row>
      <xdr:rowOff>79139</xdr:rowOff>
    </xdr:from>
    <xdr:to>
      <xdr:col>0</xdr:col>
      <xdr:colOff>838199</xdr:colOff>
      <xdr:row>656</xdr:row>
      <xdr:rowOff>132640</xdr:rowOff>
    </xdr:to>
    <xdr:pic>
      <xdr:nvPicPr>
        <xdr:cNvPr id="30" name="Рисунок 29">
          <a:extLst>
            <a:ext uri="{FF2B5EF4-FFF2-40B4-BE49-F238E27FC236}">
              <a16:creationId xmlns:a16="http://schemas.microsoft.com/office/drawing/2014/main" id="{2D55825E-9BE3-4554-8C22-39B3A5C6F31D}"/>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66698" y="121818164"/>
          <a:ext cx="571501" cy="2720501"/>
        </a:xfrm>
        <a:prstGeom prst="rect">
          <a:avLst/>
        </a:prstGeom>
      </xdr:spPr>
    </xdr:pic>
    <xdr:clientData/>
  </xdr:twoCellAnchor>
  <xdr:twoCellAnchor editAs="oneCell">
    <xdr:from>
      <xdr:col>0</xdr:col>
      <xdr:colOff>304799</xdr:colOff>
      <xdr:row>619</xdr:row>
      <xdr:rowOff>85723</xdr:rowOff>
    </xdr:from>
    <xdr:to>
      <xdr:col>0</xdr:col>
      <xdr:colOff>1121972</xdr:colOff>
      <xdr:row>635</xdr:row>
      <xdr:rowOff>28575</xdr:rowOff>
    </xdr:to>
    <xdr:pic>
      <xdr:nvPicPr>
        <xdr:cNvPr id="34" name="Рисунок 33">
          <a:extLst>
            <a:ext uri="{FF2B5EF4-FFF2-40B4-BE49-F238E27FC236}">
              <a16:creationId xmlns:a16="http://schemas.microsoft.com/office/drawing/2014/main" id="{C54B9ACD-B4FE-4AF4-96A4-45047DC5A6E9}"/>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304799" y="117443248"/>
          <a:ext cx="817173" cy="2990852"/>
        </a:xfrm>
        <a:prstGeom prst="rect">
          <a:avLst/>
        </a:prstGeom>
      </xdr:spPr>
    </xdr:pic>
    <xdr:clientData/>
  </xdr:twoCellAnchor>
  <xdr:twoCellAnchor editAs="oneCell">
    <xdr:from>
      <xdr:col>0</xdr:col>
      <xdr:colOff>333374</xdr:colOff>
      <xdr:row>661</xdr:row>
      <xdr:rowOff>19050</xdr:rowOff>
    </xdr:from>
    <xdr:to>
      <xdr:col>0</xdr:col>
      <xdr:colOff>990599</xdr:colOff>
      <xdr:row>670</xdr:row>
      <xdr:rowOff>140913</xdr:rowOff>
    </xdr:to>
    <xdr:pic>
      <xdr:nvPicPr>
        <xdr:cNvPr id="36" name="Рисунок 35">
          <a:extLst>
            <a:ext uri="{FF2B5EF4-FFF2-40B4-BE49-F238E27FC236}">
              <a16:creationId xmlns:a16="http://schemas.microsoft.com/office/drawing/2014/main" id="{27467184-2609-4F6A-94ED-2DB90990328E}"/>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333374" y="116452650"/>
          <a:ext cx="657225" cy="1836363"/>
        </a:xfrm>
        <a:prstGeom prst="rect">
          <a:avLst/>
        </a:prstGeom>
      </xdr:spPr>
    </xdr:pic>
    <xdr:clientData/>
  </xdr:twoCellAnchor>
  <xdr:twoCellAnchor editAs="oneCell">
    <xdr:from>
      <xdr:col>0</xdr:col>
      <xdr:colOff>83858</xdr:colOff>
      <xdr:row>675</xdr:row>
      <xdr:rowOff>180974</xdr:rowOff>
    </xdr:from>
    <xdr:to>
      <xdr:col>0</xdr:col>
      <xdr:colOff>1109141</xdr:colOff>
      <xdr:row>687</xdr:row>
      <xdr:rowOff>190499</xdr:rowOff>
    </xdr:to>
    <xdr:pic>
      <xdr:nvPicPr>
        <xdr:cNvPr id="40" name="Рисунок 39">
          <a:extLst>
            <a:ext uri="{FF2B5EF4-FFF2-40B4-BE49-F238E27FC236}">
              <a16:creationId xmlns:a16="http://schemas.microsoft.com/office/drawing/2014/main" id="{1EEB2055-87E1-4042-911A-0D0AA1E0C0A4}"/>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3858" y="124834649"/>
          <a:ext cx="1025283" cy="2295525"/>
        </a:xfrm>
        <a:prstGeom prst="rect">
          <a:avLst/>
        </a:prstGeom>
      </xdr:spPr>
    </xdr:pic>
    <xdr:clientData/>
  </xdr:twoCellAnchor>
  <xdr:twoCellAnchor editAs="oneCell">
    <xdr:from>
      <xdr:col>0</xdr:col>
      <xdr:colOff>428624</xdr:colOff>
      <xdr:row>566</xdr:row>
      <xdr:rowOff>28575</xdr:rowOff>
    </xdr:from>
    <xdr:to>
      <xdr:col>0</xdr:col>
      <xdr:colOff>936903</xdr:colOff>
      <xdr:row>573</xdr:row>
      <xdr:rowOff>104775</xdr:rowOff>
    </xdr:to>
    <xdr:pic>
      <xdr:nvPicPr>
        <xdr:cNvPr id="42" name="Рисунок 41">
          <a:extLst>
            <a:ext uri="{FF2B5EF4-FFF2-40B4-BE49-F238E27FC236}">
              <a16:creationId xmlns:a16="http://schemas.microsoft.com/office/drawing/2014/main" id="{AD1FFD8D-9F74-437E-91DD-9A626932E414}"/>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428624" y="100784025"/>
          <a:ext cx="508279" cy="1409700"/>
        </a:xfrm>
        <a:prstGeom prst="rect">
          <a:avLst/>
        </a:prstGeom>
      </xdr:spPr>
    </xdr:pic>
    <xdr:clientData/>
  </xdr:twoCellAnchor>
  <xdr:twoCellAnchor editAs="oneCell">
    <xdr:from>
      <xdr:col>0</xdr:col>
      <xdr:colOff>209550</xdr:colOff>
      <xdr:row>578</xdr:row>
      <xdr:rowOff>28574</xdr:rowOff>
    </xdr:from>
    <xdr:to>
      <xdr:col>0</xdr:col>
      <xdr:colOff>1061787</xdr:colOff>
      <xdr:row>585</xdr:row>
      <xdr:rowOff>0</xdr:rowOff>
    </xdr:to>
    <xdr:pic>
      <xdr:nvPicPr>
        <xdr:cNvPr id="44" name="Рисунок 43">
          <a:extLst>
            <a:ext uri="{FF2B5EF4-FFF2-40B4-BE49-F238E27FC236}">
              <a16:creationId xmlns:a16="http://schemas.microsoft.com/office/drawing/2014/main" id="{1FDE3DCC-C5E5-4747-8796-2C4DB91C944F}"/>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09550" y="98698049"/>
          <a:ext cx="852237" cy="1295401"/>
        </a:xfrm>
        <a:prstGeom prst="rect">
          <a:avLst/>
        </a:prstGeom>
      </xdr:spPr>
    </xdr:pic>
    <xdr:clientData/>
  </xdr:twoCellAnchor>
  <xdr:twoCellAnchor editAs="oneCell">
    <xdr:from>
      <xdr:col>0</xdr:col>
      <xdr:colOff>209551</xdr:colOff>
      <xdr:row>496</xdr:row>
      <xdr:rowOff>152401</xdr:rowOff>
    </xdr:from>
    <xdr:to>
      <xdr:col>0</xdr:col>
      <xdr:colOff>1123951</xdr:colOff>
      <xdr:row>499</xdr:row>
      <xdr:rowOff>173013</xdr:rowOff>
    </xdr:to>
    <xdr:pic>
      <xdr:nvPicPr>
        <xdr:cNvPr id="135" name="image56.jpg">
          <a:extLst>
            <a:ext uri="{FF2B5EF4-FFF2-40B4-BE49-F238E27FC236}">
              <a16:creationId xmlns:a16="http://schemas.microsoft.com/office/drawing/2014/main" id="{DC83CD50-4D13-44A0-B989-8C91F437E14B}"/>
            </a:ext>
          </a:extLst>
        </xdr:cNvPr>
        <xdr:cNvPicPr preferRelativeResize="0">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209551" y="87534751"/>
          <a:ext cx="914400" cy="592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140</xdr:row>
      <xdr:rowOff>85725</xdr:rowOff>
    </xdr:from>
    <xdr:ext cx="1238250" cy="619125"/>
    <xdr:pic>
      <xdr:nvPicPr>
        <xdr:cNvPr id="128" name="image75.jpg">
          <a:extLst>
            <a:ext uri="{FF2B5EF4-FFF2-40B4-BE49-F238E27FC236}">
              <a16:creationId xmlns:a16="http://schemas.microsoft.com/office/drawing/2014/main" id="{11C61F8D-8338-4442-A424-4909DED81549}"/>
            </a:ext>
          </a:extLst>
        </xdr:cNvPr>
        <xdr:cNvPicPr preferRelativeResize="0">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0" y="26489025"/>
          <a:ext cx="1238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395</xdr:row>
      <xdr:rowOff>47413</xdr:rowOff>
    </xdr:from>
    <xdr:ext cx="857250" cy="781051"/>
    <xdr:pic>
      <xdr:nvPicPr>
        <xdr:cNvPr id="138" name="image82.jpg">
          <a:extLst>
            <a:ext uri="{FF2B5EF4-FFF2-40B4-BE49-F238E27FC236}">
              <a16:creationId xmlns:a16="http://schemas.microsoft.com/office/drawing/2014/main" id="{A482CE32-D626-4A1F-A2C5-170DF26CCE12}"/>
            </a:ext>
          </a:extLst>
        </xdr:cNvPr>
        <xdr:cNvPicPr preferRelativeResize="0">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9525" y="70961038"/>
          <a:ext cx="857250" cy="781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573</xdr:row>
      <xdr:rowOff>138113</xdr:rowOff>
    </xdr:from>
    <xdr:ext cx="831851" cy="623888"/>
    <xdr:pic>
      <xdr:nvPicPr>
        <xdr:cNvPr id="154" name="image64.jpg">
          <a:extLst>
            <a:ext uri="{FF2B5EF4-FFF2-40B4-BE49-F238E27FC236}">
              <a16:creationId xmlns:a16="http://schemas.microsoft.com/office/drawing/2014/main" id="{996A1EE4-DB8B-46BA-8E1A-D91F56A004C0}"/>
            </a:ext>
          </a:extLst>
        </xdr:cNvPr>
        <xdr:cNvPicPr preferRelativeResize="0">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95250" y="102227063"/>
          <a:ext cx="831851" cy="623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180976</xdr:colOff>
      <xdr:row>637</xdr:row>
      <xdr:rowOff>104775</xdr:rowOff>
    </xdr:from>
    <xdr:ext cx="876300" cy="657225"/>
    <xdr:pic>
      <xdr:nvPicPr>
        <xdr:cNvPr id="155" name="image64.jpg">
          <a:extLst>
            <a:ext uri="{FF2B5EF4-FFF2-40B4-BE49-F238E27FC236}">
              <a16:creationId xmlns:a16="http://schemas.microsoft.com/office/drawing/2014/main" id="{CF1F3E7E-F7DD-46FB-8028-30270356D9A5}"/>
            </a:ext>
          </a:extLst>
        </xdr:cNvPr>
        <xdr:cNvPicPr preferRelativeResize="0">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180976" y="116157375"/>
          <a:ext cx="876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304801</xdr:colOff>
      <xdr:row>671</xdr:row>
      <xdr:rowOff>0</xdr:rowOff>
    </xdr:from>
    <xdr:ext cx="762000" cy="571500"/>
    <xdr:pic>
      <xdr:nvPicPr>
        <xdr:cNvPr id="160" name="image64.jpg">
          <a:extLst>
            <a:ext uri="{FF2B5EF4-FFF2-40B4-BE49-F238E27FC236}">
              <a16:creationId xmlns:a16="http://schemas.microsoft.com/office/drawing/2014/main" id="{B05F36BC-60F5-4A1A-B9B8-1DE67B75EB44}"/>
            </a:ext>
          </a:extLst>
        </xdr:cNvPr>
        <xdr:cNvPicPr preferRelativeResize="0">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04801" y="118338600"/>
          <a:ext cx="7620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285751</xdr:colOff>
      <xdr:row>767</xdr:row>
      <xdr:rowOff>9525</xdr:rowOff>
    </xdr:from>
    <xdr:to>
      <xdr:col>0</xdr:col>
      <xdr:colOff>1085851</xdr:colOff>
      <xdr:row>769</xdr:row>
      <xdr:rowOff>152942</xdr:rowOff>
    </xdr:to>
    <xdr:pic>
      <xdr:nvPicPr>
        <xdr:cNvPr id="161" name="Рисунок 160">
          <a:extLst>
            <a:ext uri="{FF2B5EF4-FFF2-40B4-BE49-F238E27FC236}">
              <a16:creationId xmlns:a16="http://schemas.microsoft.com/office/drawing/2014/main" id="{1D9FAC17-7A40-413C-A36D-380B98B4E759}"/>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285751" y="138579225"/>
          <a:ext cx="800100" cy="524417"/>
        </a:xfrm>
        <a:prstGeom prst="rect">
          <a:avLst/>
        </a:prstGeom>
      </xdr:spPr>
    </xdr:pic>
    <xdr:clientData/>
  </xdr:twoCellAnchor>
  <xdr:twoCellAnchor editAs="oneCell">
    <xdr:from>
      <xdr:col>0</xdr:col>
      <xdr:colOff>190501</xdr:colOff>
      <xdr:row>120</xdr:row>
      <xdr:rowOff>104775</xdr:rowOff>
    </xdr:from>
    <xdr:to>
      <xdr:col>0</xdr:col>
      <xdr:colOff>1133475</xdr:colOff>
      <xdr:row>125</xdr:row>
      <xdr:rowOff>31272</xdr:rowOff>
    </xdr:to>
    <xdr:pic>
      <xdr:nvPicPr>
        <xdr:cNvPr id="58" name="Рисунок 57">
          <a:extLst>
            <a:ext uri="{FF2B5EF4-FFF2-40B4-BE49-F238E27FC236}">
              <a16:creationId xmlns:a16="http://schemas.microsoft.com/office/drawing/2014/main" id="{B672FA9F-5F2A-4DD2-851E-C0A4EDE73F1B}"/>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90501" y="22698075"/>
          <a:ext cx="942974" cy="878997"/>
        </a:xfrm>
        <a:prstGeom prst="rect">
          <a:avLst/>
        </a:prstGeom>
      </xdr:spPr>
    </xdr:pic>
    <xdr:clientData/>
  </xdr:twoCellAnchor>
  <xdr:oneCellAnchor>
    <xdr:from>
      <xdr:col>0</xdr:col>
      <xdr:colOff>388802</xdr:colOff>
      <xdr:row>710</xdr:row>
      <xdr:rowOff>28575</xdr:rowOff>
    </xdr:from>
    <xdr:ext cx="392248" cy="3049836"/>
    <xdr:pic>
      <xdr:nvPicPr>
        <xdr:cNvPr id="156" name="Рисунок 155">
          <a:extLst>
            <a:ext uri="{FF2B5EF4-FFF2-40B4-BE49-F238E27FC236}">
              <a16:creationId xmlns:a16="http://schemas.microsoft.com/office/drawing/2014/main" id="{AA1F80D9-1B3F-4901-BA37-1CEC59A5503B}"/>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388802" y="128416050"/>
          <a:ext cx="392248" cy="3049836"/>
        </a:xfrm>
        <a:prstGeom prst="rect">
          <a:avLst/>
        </a:prstGeom>
      </xdr:spPr>
    </xdr:pic>
    <xdr:clientData/>
  </xdr:oneCellAnchor>
  <xdr:oneCellAnchor>
    <xdr:from>
      <xdr:col>0</xdr:col>
      <xdr:colOff>628650</xdr:colOff>
      <xdr:row>728</xdr:row>
      <xdr:rowOff>0</xdr:rowOff>
    </xdr:from>
    <xdr:ext cx="733425" cy="668232"/>
    <xdr:pic>
      <xdr:nvPicPr>
        <xdr:cNvPr id="158" name="image82.jpg">
          <a:extLst>
            <a:ext uri="{FF2B5EF4-FFF2-40B4-BE49-F238E27FC236}">
              <a16:creationId xmlns:a16="http://schemas.microsoft.com/office/drawing/2014/main" id="{B00CF140-A9D7-4C41-94E5-6931A48ED8DE}"/>
            </a:ext>
          </a:extLst>
        </xdr:cNvPr>
        <xdr:cNvPicPr preferRelativeResize="0">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628650" y="131397375"/>
          <a:ext cx="733425" cy="668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95249</xdr:colOff>
      <xdr:row>114</xdr:row>
      <xdr:rowOff>36054</xdr:rowOff>
    </xdr:from>
    <xdr:to>
      <xdr:col>0</xdr:col>
      <xdr:colOff>1228724</xdr:colOff>
      <xdr:row>120</xdr:row>
      <xdr:rowOff>9526</xdr:rowOff>
    </xdr:to>
    <xdr:pic>
      <xdr:nvPicPr>
        <xdr:cNvPr id="23" name="Рисунок 22">
          <a:extLst>
            <a:ext uri="{FF2B5EF4-FFF2-40B4-BE49-F238E27FC236}">
              <a16:creationId xmlns:a16="http://schemas.microsoft.com/office/drawing/2014/main" id="{8153FB80-2814-4B5B-BF24-2C2009C2A663}"/>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95249" y="39021879"/>
          <a:ext cx="1133475" cy="1116472"/>
        </a:xfrm>
        <a:prstGeom prst="rect">
          <a:avLst/>
        </a:prstGeom>
      </xdr:spPr>
    </xdr:pic>
    <xdr:clientData/>
  </xdr:twoCellAnchor>
  <xdr:oneCellAnchor>
    <xdr:from>
      <xdr:col>0</xdr:col>
      <xdr:colOff>581025</xdr:colOff>
      <xdr:row>656</xdr:row>
      <xdr:rowOff>142875</xdr:rowOff>
    </xdr:from>
    <xdr:ext cx="676275" cy="616161"/>
    <xdr:pic>
      <xdr:nvPicPr>
        <xdr:cNvPr id="153" name="image82.jpg">
          <a:extLst>
            <a:ext uri="{FF2B5EF4-FFF2-40B4-BE49-F238E27FC236}">
              <a16:creationId xmlns:a16="http://schemas.microsoft.com/office/drawing/2014/main" id="{64BFD676-660C-4BF0-9BDC-71DD549CB73C}"/>
            </a:ext>
          </a:extLst>
        </xdr:cNvPr>
        <xdr:cNvPicPr preferRelativeResize="0">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581025" y="100869750"/>
          <a:ext cx="676275" cy="61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295276</xdr:colOff>
      <xdr:row>689</xdr:row>
      <xdr:rowOff>9525</xdr:rowOff>
    </xdr:from>
    <xdr:ext cx="763162" cy="695325"/>
    <xdr:pic>
      <xdr:nvPicPr>
        <xdr:cNvPr id="163" name="image82.jpg">
          <a:extLst>
            <a:ext uri="{FF2B5EF4-FFF2-40B4-BE49-F238E27FC236}">
              <a16:creationId xmlns:a16="http://schemas.microsoft.com/office/drawing/2014/main" id="{CC3AC7DD-213C-489E-BC67-E6DE01644770}"/>
            </a:ext>
          </a:extLst>
        </xdr:cNvPr>
        <xdr:cNvPicPr preferRelativeResize="0">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295276" y="127330200"/>
          <a:ext cx="763162"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238125</xdr:colOff>
      <xdr:row>279</xdr:row>
      <xdr:rowOff>152400</xdr:rowOff>
    </xdr:from>
    <xdr:to>
      <xdr:col>0</xdr:col>
      <xdr:colOff>968309</xdr:colOff>
      <xdr:row>282</xdr:row>
      <xdr:rowOff>100879</xdr:rowOff>
    </xdr:to>
    <xdr:pic>
      <xdr:nvPicPr>
        <xdr:cNvPr id="168" name="Рисунок 58">
          <a:extLst>
            <a:ext uri="{FF2B5EF4-FFF2-40B4-BE49-F238E27FC236}">
              <a16:creationId xmlns:a16="http://schemas.microsoft.com/office/drawing/2014/main" id="{5639CF3A-3FAF-48C1-BA79-71B4A166FC3C}"/>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238125" y="52244625"/>
          <a:ext cx="730184" cy="51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282</xdr:row>
      <xdr:rowOff>123825</xdr:rowOff>
    </xdr:from>
    <xdr:to>
      <xdr:col>0</xdr:col>
      <xdr:colOff>962025</xdr:colOff>
      <xdr:row>285</xdr:row>
      <xdr:rowOff>17046</xdr:rowOff>
    </xdr:to>
    <xdr:pic>
      <xdr:nvPicPr>
        <xdr:cNvPr id="169" name="Рисунок 168">
          <a:extLst>
            <a:ext uri="{FF2B5EF4-FFF2-40B4-BE49-F238E27FC236}">
              <a16:creationId xmlns:a16="http://schemas.microsoft.com/office/drawing/2014/main" id="{4885813C-EE2C-4EDA-864B-EECEEB79C2AB}"/>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266700" y="52787550"/>
          <a:ext cx="695325" cy="464721"/>
        </a:xfrm>
        <a:prstGeom prst="rect">
          <a:avLst/>
        </a:prstGeom>
      </xdr:spPr>
    </xdr:pic>
    <xdr:clientData/>
  </xdr:twoCellAnchor>
  <xdr:twoCellAnchor editAs="oneCell">
    <xdr:from>
      <xdr:col>0</xdr:col>
      <xdr:colOff>219075</xdr:colOff>
      <xdr:row>285</xdr:row>
      <xdr:rowOff>133350</xdr:rowOff>
    </xdr:from>
    <xdr:to>
      <xdr:col>0</xdr:col>
      <xdr:colOff>914400</xdr:colOff>
      <xdr:row>288</xdr:row>
      <xdr:rowOff>28574</xdr:rowOff>
    </xdr:to>
    <xdr:pic>
      <xdr:nvPicPr>
        <xdr:cNvPr id="170" name="Рисунок 169">
          <a:extLst>
            <a:ext uri="{FF2B5EF4-FFF2-40B4-BE49-F238E27FC236}">
              <a16:creationId xmlns:a16="http://schemas.microsoft.com/office/drawing/2014/main" id="{46DA4032-9C5C-48E7-8AB0-3ECD40944F8E}"/>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19075" y="53368575"/>
          <a:ext cx="695325" cy="466724"/>
        </a:xfrm>
        <a:prstGeom prst="rect">
          <a:avLst/>
        </a:prstGeom>
      </xdr:spPr>
    </xdr:pic>
    <xdr:clientData/>
  </xdr:twoCellAnchor>
  <xdr:twoCellAnchor editAs="oneCell">
    <xdr:from>
      <xdr:col>0</xdr:col>
      <xdr:colOff>152399</xdr:colOff>
      <xdr:row>288</xdr:row>
      <xdr:rowOff>76200</xdr:rowOff>
    </xdr:from>
    <xdr:to>
      <xdr:col>0</xdr:col>
      <xdr:colOff>942974</xdr:colOff>
      <xdr:row>291</xdr:row>
      <xdr:rowOff>104775</xdr:rowOff>
    </xdr:to>
    <xdr:pic>
      <xdr:nvPicPr>
        <xdr:cNvPr id="171" name="Рисунок 170">
          <a:extLst>
            <a:ext uri="{FF2B5EF4-FFF2-40B4-BE49-F238E27FC236}">
              <a16:creationId xmlns:a16="http://schemas.microsoft.com/office/drawing/2014/main" id="{5F9B3D7C-3AC6-498A-A99C-0776CDBB544F}"/>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52399" y="60302775"/>
          <a:ext cx="790575" cy="600075"/>
        </a:xfrm>
        <a:prstGeom prst="rect">
          <a:avLst/>
        </a:prstGeom>
      </xdr:spPr>
    </xdr:pic>
    <xdr:clientData/>
  </xdr:twoCellAnchor>
  <xdr:twoCellAnchor editAs="oneCell">
    <xdr:from>
      <xdr:col>0</xdr:col>
      <xdr:colOff>158115</xdr:colOff>
      <xdr:row>432</xdr:row>
      <xdr:rowOff>152401</xdr:rowOff>
    </xdr:from>
    <xdr:to>
      <xdr:col>0</xdr:col>
      <xdr:colOff>1169879</xdr:colOff>
      <xdr:row>436</xdr:row>
      <xdr:rowOff>1</xdr:rowOff>
    </xdr:to>
    <xdr:pic>
      <xdr:nvPicPr>
        <xdr:cNvPr id="10" name="Рисунок 9">
          <a:extLst>
            <a:ext uri="{FF2B5EF4-FFF2-40B4-BE49-F238E27FC236}">
              <a16:creationId xmlns:a16="http://schemas.microsoft.com/office/drawing/2014/main" id="{77D9EA82-7DE4-4E58-A430-1779350DAC6F}"/>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58115" y="86700361"/>
          <a:ext cx="1011764" cy="609600"/>
        </a:xfrm>
        <a:prstGeom prst="rect">
          <a:avLst/>
        </a:prstGeom>
      </xdr:spPr>
    </xdr:pic>
    <xdr:clientData/>
  </xdr:twoCellAnchor>
  <xdr:twoCellAnchor editAs="oneCell">
    <xdr:from>
      <xdr:col>0</xdr:col>
      <xdr:colOff>171450</xdr:colOff>
      <xdr:row>480</xdr:row>
      <xdr:rowOff>38100</xdr:rowOff>
    </xdr:from>
    <xdr:to>
      <xdr:col>0</xdr:col>
      <xdr:colOff>1190625</xdr:colOff>
      <xdr:row>483</xdr:row>
      <xdr:rowOff>30544</xdr:rowOff>
    </xdr:to>
    <xdr:pic>
      <xdr:nvPicPr>
        <xdr:cNvPr id="16" name="Рисунок 15">
          <a:extLst>
            <a:ext uri="{FF2B5EF4-FFF2-40B4-BE49-F238E27FC236}">
              <a16:creationId xmlns:a16="http://schemas.microsoft.com/office/drawing/2014/main" id="{CAD78E25-6D83-4F95-B36D-765A436AD508}"/>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71450" y="85677375"/>
          <a:ext cx="1019175" cy="563944"/>
        </a:xfrm>
        <a:prstGeom prst="rect">
          <a:avLst/>
        </a:prstGeom>
      </xdr:spPr>
    </xdr:pic>
    <xdr:clientData/>
  </xdr:twoCellAnchor>
  <xdr:twoCellAnchor editAs="oneCell">
    <xdr:from>
      <xdr:col>0</xdr:col>
      <xdr:colOff>1</xdr:colOff>
      <xdr:row>453</xdr:row>
      <xdr:rowOff>152400</xdr:rowOff>
    </xdr:from>
    <xdr:to>
      <xdr:col>0</xdr:col>
      <xdr:colOff>1364733</xdr:colOff>
      <xdr:row>470</xdr:row>
      <xdr:rowOff>47625</xdr:rowOff>
    </xdr:to>
    <xdr:pic>
      <xdr:nvPicPr>
        <xdr:cNvPr id="28" name="Рисунок 27">
          <a:extLst>
            <a:ext uri="{FF2B5EF4-FFF2-40B4-BE49-F238E27FC236}">
              <a16:creationId xmlns:a16="http://schemas.microsoft.com/office/drawing/2014/main" id="{E989A1AB-B21B-474B-AF94-46940EB0747F}"/>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 y="82334100"/>
          <a:ext cx="1364732" cy="3171825"/>
        </a:xfrm>
        <a:prstGeom prst="rect">
          <a:avLst/>
        </a:prstGeom>
      </xdr:spPr>
    </xdr:pic>
    <xdr:clientData/>
  </xdr:twoCellAnchor>
  <xdr:twoCellAnchor editAs="oneCell">
    <xdr:from>
      <xdr:col>0</xdr:col>
      <xdr:colOff>146684</xdr:colOff>
      <xdr:row>414</xdr:row>
      <xdr:rowOff>140970</xdr:rowOff>
    </xdr:from>
    <xdr:to>
      <xdr:col>0</xdr:col>
      <xdr:colOff>1271022</xdr:colOff>
      <xdr:row>429</xdr:row>
      <xdr:rowOff>38099</xdr:rowOff>
    </xdr:to>
    <xdr:pic>
      <xdr:nvPicPr>
        <xdr:cNvPr id="12" name="Рисунок 11">
          <a:extLst>
            <a:ext uri="{FF2B5EF4-FFF2-40B4-BE49-F238E27FC236}">
              <a16:creationId xmlns:a16="http://schemas.microsoft.com/office/drawing/2014/main" id="{9E39C7B4-396F-4EDC-8CDD-3E5B6A0AF566}"/>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46684" y="74321670"/>
          <a:ext cx="1124338" cy="2754629"/>
        </a:xfrm>
        <a:prstGeom prst="rect">
          <a:avLst/>
        </a:prstGeom>
      </xdr:spPr>
    </xdr:pic>
    <xdr:clientData/>
  </xdr:twoCellAnchor>
  <xdr:oneCellAnchor>
    <xdr:from>
      <xdr:col>0</xdr:col>
      <xdr:colOff>409575</xdr:colOff>
      <xdr:row>398</xdr:row>
      <xdr:rowOff>95249</xdr:rowOff>
    </xdr:from>
    <xdr:ext cx="962025" cy="962025"/>
    <xdr:pic>
      <xdr:nvPicPr>
        <xdr:cNvPr id="141" name="image86.jpg">
          <a:extLst>
            <a:ext uri="{FF2B5EF4-FFF2-40B4-BE49-F238E27FC236}">
              <a16:creationId xmlns:a16="http://schemas.microsoft.com/office/drawing/2014/main" id="{CF81A23E-706D-49C3-B9F2-7924D9B3FDCC}"/>
            </a:ext>
          </a:extLst>
        </xdr:cNvPr>
        <xdr:cNvPicPr preferRelativeResize="0">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409575" y="71580374"/>
          <a:ext cx="962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323850</xdr:colOff>
      <xdr:row>440</xdr:row>
      <xdr:rowOff>66675</xdr:rowOff>
    </xdr:from>
    <xdr:to>
      <xdr:col>0</xdr:col>
      <xdr:colOff>990600</xdr:colOff>
      <xdr:row>443</xdr:row>
      <xdr:rowOff>104140</xdr:rowOff>
    </xdr:to>
    <xdr:pic>
      <xdr:nvPicPr>
        <xdr:cNvPr id="31" name="Рисунок 30">
          <a:extLst>
            <a:ext uri="{FF2B5EF4-FFF2-40B4-BE49-F238E27FC236}">
              <a16:creationId xmlns:a16="http://schemas.microsoft.com/office/drawing/2014/main" id="{C47DDDE7-E831-4A48-BCDD-9D189048DF37}"/>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323850" y="80267175"/>
          <a:ext cx="666750" cy="608965"/>
        </a:xfrm>
        <a:prstGeom prst="rect">
          <a:avLst/>
        </a:prstGeom>
      </xdr:spPr>
    </xdr:pic>
    <xdr:clientData/>
  </xdr:twoCellAnchor>
  <xdr:twoCellAnchor editAs="oneCell">
    <xdr:from>
      <xdr:col>0</xdr:col>
      <xdr:colOff>38100</xdr:colOff>
      <xdr:row>742</xdr:row>
      <xdr:rowOff>104776</xdr:rowOff>
    </xdr:from>
    <xdr:to>
      <xdr:col>0</xdr:col>
      <xdr:colOff>1304925</xdr:colOff>
      <xdr:row>758</xdr:row>
      <xdr:rowOff>9240</xdr:rowOff>
    </xdr:to>
    <xdr:pic>
      <xdr:nvPicPr>
        <xdr:cNvPr id="33" name="Рисунок 32">
          <a:extLst>
            <a:ext uri="{FF2B5EF4-FFF2-40B4-BE49-F238E27FC236}">
              <a16:creationId xmlns:a16="http://schemas.microsoft.com/office/drawing/2014/main" id="{E7A2DCF1-9C63-4246-9679-FA08BEEF904D}"/>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38100" y="132892801"/>
          <a:ext cx="1266825" cy="2647664"/>
        </a:xfrm>
        <a:prstGeom prst="rect">
          <a:avLst/>
        </a:prstGeom>
      </xdr:spPr>
    </xdr:pic>
    <xdr:clientData/>
  </xdr:twoCellAnchor>
  <xdr:twoCellAnchor editAs="oneCell">
    <xdr:from>
      <xdr:col>0</xdr:col>
      <xdr:colOff>171450</xdr:colOff>
      <xdr:row>220</xdr:row>
      <xdr:rowOff>171451</xdr:rowOff>
    </xdr:from>
    <xdr:to>
      <xdr:col>0</xdr:col>
      <xdr:colOff>1031305</xdr:colOff>
      <xdr:row>225</xdr:row>
      <xdr:rowOff>161925</xdr:rowOff>
    </xdr:to>
    <xdr:pic>
      <xdr:nvPicPr>
        <xdr:cNvPr id="6" name="Рисунок 5">
          <a:extLst>
            <a:ext uri="{FF2B5EF4-FFF2-40B4-BE49-F238E27FC236}">
              <a16:creationId xmlns:a16="http://schemas.microsoft.com/office/drawing/2014/main" id="{E2047CA6-FF4F-43EA-AFC2-5E5B894ED48D}"/>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71450" y="40719376"/>
          <a:ext cx="859855" cy="942974"/>
        </a:xfrm>
        <a:prstGeom prst="rect">
          <a:avLst/>
        </a:prstGeom>
      </xdr:spPr>
    </xdr:pic>
    <xdr:clientData/>
  </xdr:twoCellAnchor>
  <xdr:twoCellAnchor editAs="oneCell">
    <xdr:from>
      <xdr:col>0</xdr:col>
      <xdr:colOff>180975</xdr:colOff>
      <xdr:row>67</xdr:row>
      <xdr:rowOff>18947</xdr:rowOff>
    </xdr:from>
    <xdr:to>
      <xdr:col>0</xdr:col>
      <xdr:colOff>1173425</xdr:colOff>
      <xdr:row>70</xdr:row>
      <xdr:rowOff>1</xdr:rowOff>
    </xdr:to>
    <xdr:pic>
      <xdr:nvPicPr>
        <xdr:cNvPr id="21" name="Рисунок 20">
          <a:extLst>
            <a:ext uri="{FF2B5EF4-FFF2-40B4-BE49-F238E27FC236}">
              <a16:creationId xmlns:a16="http://schemas.microsoft.com/office/drawing/2014/main" id="{95E463A9-B4EF-4F7A-8D90-BD2393820EDF}"/>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180975" y="30203672"/>
          <a:ext cx="992450" cy="552554"/>
        </a:xfrm>
        <a:prstGeom prst="rect">
          <a:avLst/>
        </a:prstGeom>
      </xdr:spPr>
    </xdr:pic>
    <xdr:clientData/>
  </xdr:twoCellAnchor>
  <xdr:oneCellAnchor>
    <xdr:from>
      <xdr:col>0</xdr:col>
      <xdr:colOff>238125</xdr:colOff>
      <xdr:row>601</xdr:row>
      <xdr:rowOff>82762</xdr:rowOff>
    </xdr:from>
    <xdr:ext cx="818686" cy="745913"/>
    <xdr:pic>
      <xdr:nvPicPr>
        <xdr:cNvPr id="162" name="image82.jpg">
          <a:extLst>
            <a:ext uri="{FF2B5EF4-FFF2-40B4-BE49-F238E27FC236}">
              <a16:creationId xmlns:a16="http://schemas.microsoft.com/office/drawing/2014/main" id="{EB752931-383B-4C4B-AC5B-D3420E95C06B}"/>
            </a:ext>
          </a:extLst>
        </xdr:cNvPr>
        <xdr:cNvPicPr preferRelativeResize="0">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238125" y="111220462"/>
          <a:ext cx="818686" cy="745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501</xdr:row>
      <xdr:rowOff>95250</xdr:rowOff>
    </xdr:from>
    <xdr:to>
      <xdr:col>0</xdr:col>
      <xdr:colOff>1376516</xdr:colOff>
      <xdr:row>515</xdr:row>
      <xdr:rowOff>171450</xdr:rowOff>
    </xdr:to>
    <xdr:pic>
      <xdr:nvPicPr>
        <xdr:cNvPr id="38" name="Рисунок 37">
          <a:extLst>
            <a:ext uri="{FF2B5EF4-FFF2-40B4-BE49-F238E27FC236}">
              <a16:creationId xmlns:a16="http://schemas.microsoft.com/office/drawing/2014/main" id="{2B2D4E25-E2BF-45B7-9F1E-E48081C48EE3}"/>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0" y="95297625"/>
          <a:ext cx="1376516" cy="2743200"/>
        </a:xfrm>
        <a:prstGeom prst="rect">
          <a:avLst/>
        </a:prstGeom>
      </xdr:spPr>
    </xdr:pic>
    <xdr:clientData/>
  </xdr:twoCellAnchor>
  <xdr:oneCellAnchor>
    <xdr:from>
      <xdr:col>0</xdr:col>
      <xdr:colOff>57149</xdr:colOff>
      <xdr:row>696</xdr:row>
      <xdr:rowOff>19050</xdr:rowOff>
    </xdr:from>
    <xdr:ext cx="676276" cy="1889594"/>
    <xdr:pic>
      <xdr:nvPicPr>
        <xdr:cNvPr id="159" name="Рисунок 158">
          <a:extLst>
            <a:ext uri="{FF2B5EF4-FFF2-40B4-BE49-F238E27FC236}">
              <a16:creationId xmlns:a16="http://schemas.microsoft.com/office/drawing/2014/main" id="{B164CAA3-9930-4BA3-BBCB-3DAB5EAED24F}"/>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57149" y="122415300"/>
          <a:ext cx="676276" cy="1889594"/>
        </a:xfrm>
        <a:prstGeom prst="rect">
          <a:avLst/>
        </a:prstGeom>
      </xdr:spPr>
    </xdr:pic>
    <xdr:clientData/>
  </xdr:oneCellAnchor>
  <xdr:oneCellAnchor>
    <xdr:from>
      <xdr:col>0</xdr:col>
      <xdr:colOff>685801</xdr:colOff>
      <xdr:row>706</xdr:row>
      <xdr:rowOff>0</xdr:rowOff>
    </xdr:from>
    <xdr:ext cx="698500" cy="523875"/>
    <xdr:pic>
      <xdr:nvPicPr>
        <xdr:cNvPr id="164" name="image64.jpg">
          <a:extLst>
            <a:ext uri="{FF2B5EF4-FFF2-40B4-BE49-F238E27FC236}">
              <a16:creationId xmlns:a16="http://schemas.microsoft.com/office/drawing/2014/main" id="{86F63BA0-0263-45DE-A8B1-694B73B2D62C}"/>
            </a:ext>
          </a:extLst>
        </xdr:cNvPr>
        <xdr:cNvPicPr preferRelativeResize="0">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685801" y="123729750"/>
          <a:ext cx="6985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85725</xdr:colOff>
      <xdr:row>802</xdr:row>
      <xdr:rowOff>114300</xdr:rowOff>
    </xdr:from>
    <xdr:to>
      <xdr:col>0</xdr:col>
      <xdr:colOff>1258378</xdr:colOff>
      <xdr:row>807</xdr:row>
      <xdr:rowOff>19050</xdr:rowOff>
    </xdr:to>
    <xdr:pic>
      <xdr:nvPicPr>
        <xdr:cNvPr id="166" name="image121.jpg">
          <a:extLst>
            <a:ext uri="{FF2B5EF4-FFF2-40B4-BE49-F238E27FC236}">
              <a16:creationId xmlns:a16="http://schemas.microsoft.com/office/drawing/2014/main" id="{3A2BF191-37FB-4C8B-93E8-E5E7190236B5}"/>
            </a:ext>
          </a:extLst>
        </xdr:cNvPr>
        <xdr:cNvPicPr preferRelativeResize="0">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5725" y="146675475"/>
          <a:ext cx="1172653"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189258</xdr:colOff>
      <xdr:row>311</xdr:row>
      <xdr:rowOff>0</xdr:rowOff>
    </xdr:from>
    <xdr:to>
      <xdr:col>0</xdr:col>
      <xdr:colOff>1143000</xdr:colOff>
      <xdr:row>314</xdr:row>
      <xdr:rowOff>50817</xdr:rowOff>
    </xdr:to>
    <xdr:pic>
      <xdr:nvPicPr>
        <xdr:cNvPr id="22" name="Рисунок 21">
          <a:extLst>
            <a:ext uri="{FF2B5EF4-FFF2-40B4-BE49-F238E27FC236}">
              <a16:creationId xmlns:a16="http://schemas.microsoft.com/office/drawing/2014/main" id="{44CDD121-F53B-427B-8854-327F88325986}"/>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89258" y="55025925"/>
          <a:ext cx="953742" cy="622317"/>
        </a:xfrm>
        <a:prstGeom prst="rect">
          <a:avLst/>
        </a:prstGeom>
      </xdr:spPr>
    </xdr:pic>
    <xdr:clientData/>
  </xdr:twoCellAnchor>
  <xdr:twoCellAnchor editAs="oneCell">
    <xdr:from>
      <xdr:col>0</xdr:col>
      <xdr:colOff>200026</xdr:colOff>
      <xdr:row>306</xdr:row>
      <xdr:rowOff>149042</xdr:rowOff>
    </xdr:from>
    <xdr:to>
      <xdr:col>0</xdr:col>
      <xdr:colOff>1171576</xdr:colOff>
      <xdr:row>310</xdr:row>
      <xdr:rowOff>11263</xdr:rowOff>
    </xdr:to>
    <xdr:pic>
      <xdr:nvPicPr>
        <xdr:cNvPr id="29" name="Рисунок 28">
          <a:extLst>
            <a:ext uri="{FF2B5EF4-FFF2-40B4-BE49-F238E27FC236}">
              <a16:creationId xmlns:a16="http://schemas.microsoft.com/office/drawing/2014/main" id="{1FE8E279-94EF-41BF-AB78-AC58D6D74FF3}"/>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200026" y="54222467"/>
          <a:ext cx="971550" cy="624221"/>
        </a:xfrm>
        <a:prstGeom prst="rect">
          <a:avLst/>
        </a:prstGeom>
      </xdr:spPr>
    </xdr:pic>
    <xdr:clientData/>
  </xdr:twoCellAnchor>
  <xdr:twoCellAnchor editAs="oneCell">
    <xdr:from>
      <xdr:col>0</xdr:col>
      <xdr:colOff>28576</xdr:colOff>
      <xdr:row>315</xdr:row>
      <xdr:rowOff>47625</xdr:rowOff>
    </xdr:from>
    <xdr:to>
      <xdr:col>0</xdr:col>
      <xdr:colOff>1133476</xdr:colOff>
      <xdr:row>319</xdr:row>
      <xdr:rowOff>42482</xdr:rowOff>
    </xdr:to>
    <xdr:pic>
      <xdr:nvPicPr>
        <xdr:cNvPr id="35" name="Рисунок 34">
          <a:extLst>
            <a:ext uri="{FF2B5EF4-FFF2-40B4-BE49-F238E27FC236}">
              <a16:creationId xmlns:a16="http://schemas.microsoft.com/office/drawing/2014/main" id="{2E0C369A-FA69-45C3-8680-9DF276D7C4FF}"/>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8576" y="56978550"/>
          <a:ext cx="1104900" cy="756857"/>
        </a:xfrm>
        <a:prstGeom prst="rect">
          <a:avLst/>
        </a:prstGeom>
      </xdr:spPr>
    </xdr:pic>
    <xdr:clientData/>
  </xdr:twoCellAnchor>
  <xdr:twoCellAnchor editAs="oneCell">
    <xdr:from>
      <xdr:col>0</xdr:col>
      <xdr:colOff>652593</xdr:colOff>
      <xdr:row>323</xdr:row>
      <xdr:rowOff>142875</xdr:rowOff>
    </xdr:from>
    <xdr:to>
      <xdr:col>0</xdr:col>
      <xdr:colOff>1185570</xdr:colOff>
      <xdr:row>327</xdr:row>
      <xdr:rowOff>99061</xdr:rowOff>
    </xdr:to>
    <xdr:pic>
      <xdr:nvPicPr>
        <xdr:cNvPr id="39" name="Рисунок 38">
          <a:extLst>
            <a:ext uri="{FF2B5EF4-FFF2-40B4-BE49-F238E27FC236}">
              <a16:creationId xmlns:a16="http://schemas.microsoft.com/office/drawing/2014/main" id="{99B9130B-74CA-49B6-80D9-558A516D7E69}"/>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652593" y="57645300"/>
          <a:ext cx="532977" cy="718186"/>
        </a:xfrm>
        <a:prstGeom prst="rect">
          <a:avLst/>
        </a:prstGeom>
      </xdr:spPr>
    </xdr:pic>
    <xdr:clientData/>
  </xdr:twoCellAnchor>
  <xdr:twoCellAnchor editAs="oneCell">
    <xdr:from>
      <xdr:col>0</xdr:col>
      <xdr:colOff>26670</xdr:colOff>
      <xdr:row>325</xdr:row>
      <xdr:rowOff>188269</xdr:rowOff>
    </xdr:from>
    <xdr:to>
      <xdr:col>0</xdr:col>
      <xdr:colOff>579120</xdr:colOff>
      <xdr:row>330</xdr:row>
      <xdr:rowOff>56157</xdr:rowOff>
    </xdr:to>
    <xdr:pic>
      <xdr:nvPicPr>
        <xdr:cNvPr id="43" name="Рисунок 42">
          <a:extLst>
            <a:ext uri="{FF2B5EF4-FFF2-40B4-BE49-F238E27FC236}">
              <a16:creationId xmlns:a16="http://schemas.microsoft.com/office/drawing/2014/main" id="{17E9A77C-7108-4BC0-BDD9-5013BE669B1B}"/>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26670" y="58071694"/>
          <a:ext cx="552450" cy="820388"/>
        </a:xfrm>
        <a:prstGeom prst="rect">
          <a:avLst/>
        </a:prstGeom>
      </xdr:spPr>
    </xdr:pic>
    <xdr:clientData/>
  </xdr:twoCellAnchor>
  <xdr:twoCellAnchor editAs="oneCell">
    <xdr:from>
      <xdr:col>0</xdr:col>
      <xdr:colOff>0</xdr:colOff>
      <xdr:row>334</xdr:row>
      <xdr:rowOff>152400</xdr:rowOff>
    </xdr:from>
    <xdr:to>
      <xdr:col>1</xdr:col>
      <xdr:colOff>0</xdr:colOff>
      <xdr:row>336</xdr:row>
      <xdr:rowOff>36649</xdr:rowOff>
    </xdr:to>
    <xdr:pic>
      <xdr:nvPicPr>
        <xdr:cNvPr id="5" name="Рисунок 4">
          <a:extLst>
            <a:ext uri="{FF2B5EF4-FFF2-40B4-BE49-F238E27FC236}">
              <a16:creationId xmlns:a16="http://schemas.microsoft.com/office/drawing/2014/main" id="{71B2B5E8-A5C0-478C-AEF8-056939CD73C5}"/>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0" y="58797825"/>
          <a:ext cx="1381125" cy="265249"/>
        </a:xfrm>
        <a:prstGeom prst="rect">
          <a:avLst/>
        </a:prstGeom>
      </xdr:spPr>
    </xdr:pic>
    <xdr:clientData/>
  </xdr:twoCellAnchor>
  <xdr:twoCellAnchor editAs="oneCell">
    <xdr:from>
      <xdr:col>0</xdr:col>
      <xdr:colOff>19050</xdr:colOff>
      <xdr:row>337</xdr:row>
      <xdr:rowOff>5630</xdr:rowOff>
    </xdr:from>
    <xdr:to>
      <xdr:col>0</xdr:col>
      <xdr:colOff>1352550</xdr:colOff>
      <xdr:row>339</xdr:row>
      <xdr:rowOff>79501</xdr:rowOff>
    </xdr:to>
    <xdr:pic>
      <xdr:nvPicPr>
        <xdr:cNvPr id="9" name="Рисунок 8">
          <a:extLst>
            <a:ext uri="{FF2B5EF4-FFF2-40B4-BE49-F238E27FC236}">
              <a16:creationId xmlns:a16="http://schemas.microsoft.com/office/drawing/2014/main" id="{B64F7D89-6FCE-4F99-8D2C-B19E01DE342D}"/>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9050" y="68995205"/>
          <a:ext cx="1333500" cy="454871"/>
        </a:xfrm>
        <a:prstGeom prst="rect">
          <a:avLst/>
        </a:prstGeom>
      </xdr:spPr>
    </xdr:pic>
    <xdr:clientData/>
  </xdr:twoCellAnchor>
  <xdr:twoCellAnchor editAs="oneCell">
    <xdr:from>
      <xdr:col>0</xdr:col>
      <xdr:colOff>19051</xdr:colOff>
      <xdr:row>832</xdr:row>
      <xdr:rowOff>114301</xdr:rowOff>
    </xdr:from>
    <xdr:to>
      <xdr:col>0</xdr:col>
      <xdr:colOff>1295401</xdr:colOff>
      <xdr:row>834</xdr:row>
      <xdr:rowOff>28575</xdr:rowOff>
    </xdr:to>
    <xdr:pic>
      <xdr:nvPicPr>
        <xdr:cNvPr id="49" name="Рисунок 48">
          <a:extLst>
            <a:ext uri="{FF2B5EF4-FFF2-40B4-BE49-F238E27FC236}">
              <a16:creationId xmlns:a16="http://schemas.microsoft.com/office/drawing/2014/main" id="{9219705E-0404-47BA-AD7C-3C82577A8A3D}"/>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9051" y="153543001"/>
          <a:ext cx="1276350" cy="295274"/>
        </a:xfrm>
        <a:prstGeom prst="rect">
          <a:avLst/>
        </a:prstGeom>
      </xdr:spPr>
    </xdr:pic>
    <xdr:clientData/>
  </xdr:twoCellAnchor>
  <xdr:twoCellAnchor editAs="oneCell">
    <xdr:from>
      <xdr:col>0</xdr:col>
      <xdr:colOff>95250</xdr:colOff>
      <xdr:row>137</xdr:row>
      <xdr:rowOff>19051</xdr:rowOff>
    </xdr:from>
    <xdr:to>
      <xdr:col>0</xdr:col>
      <xdr:colOff>1076943</xdr:colOff>
      <xdr:row>140</xdr:row>
      <xdr:rowOff>57151</xdr:rowOff>
    </xdr:to>
    <xdr:pic>
      <xdr:nvPicPr>
        <xdr:cNvPr id="8" name="Рисунок 7">
          <a:extLst>
            <a:ext uri="{FF2B5EF4-FFF2-40B4-BE49-F238E27FC236}">
              <a16:creationId xmlns:a16="http://schemas.microsoft.com/office/drawing/2014/main" id="{1E3349F3-8E67-4CAB-A512-198E0A8AA666}"/>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95250" y="25850851"/>
          <a:ext cx="981693" cy="609600"/>
        </a:xfrm>
        <a:prstGeom prst="rect">
          <a:avLst/>
        </a:prstGeom>
      </xdr:spPr>
    </xdr:pic>
    <xdr:clientData/>
  </xdr:twoCellAnchor>
  <xdr:twoCellAnchor editAs="oneCell">
    <xdr:from>
      <xdr:col>0</xdr:col>
      <xdr:colOff>228600</xdr:colOff>
      <xdr:row>301</xdr:row>
      <xdr:rowOff>76200</xdr:rowOff>
    </xdr:from>
    <xdr:to>
      <xdr:col>0</xdr:col>
      <xdr:colOff>1114425</xdr:colOff>
      <xdr:row>306</xdr:row>
      <xdr:rowOff>51602</xdr:rowOff>
    </xdr:to>
    <xdr:pic>
      <xdr:nvPicPr>
        <xdr:cNvPr id="24" name="Рисунок 23">
          <a:extLst>
            <a:ext uri="{FF2B5EF4-FFF2-40B4-BE49-F238E27FC236}">
              <a16:creationId xmlns:a16="http://schemas.microsoft.com/office/drawing/2014/main" id="{26324C01-22C2-405C-BC17-C30218DB7BEE}"/>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228600" y="53197125"/>
          <a:ext cx="885825" cy="927902"/>
        </a:xfrm>
        <a:prstGeom prst="rect">
          <a:avLst/>
        </a:prstGeom>
      </xdr:spPr>
    </xdr:pic>
    <xdr:clientData/>
  </xdr:twoCellAnchor>
  <xdr:twoCellAnchor editAs="oneCell">
    <xdr:from>
      <xdr:col>0</xdr:col>
      <xdr:colOff>289560</xdr:colOff>
      <xdr:row>536</xdr:row>
      <xdr:rowOff>22860</xdr:rowOff>
    </xdr:from>
    <xdr:to>
      <xdr:col>0</xdr:col>
      <xdr:colOff>1200150</xdr:colOff>
      <xdr:row>543</xdr:row>
      <xdr:rowOff>144027</xdr:rowOff>
    </xdr:to>
    <xdr:pic>
      <xdr:nvPicPr>
        <xdr:cNvPr id="32" name="Рисунок 31">
          <a:extLst>
            <a:ext uri="{FF2B5EF4-FFF2-40B4-BE49-F238E27FC236}">
              <a16:creationId xmlns:a16="http://schemas.microsoft.com/office/drawing/2014/main" id="{23B59EAE-94BC-FA13-B0BC-91D56FA5DFBD}"/>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289560" y="96777810"/>
          <a:ext cx="910590" cy="1454667"/>
        </a:xfrm>
        <a:prstGeom prst="rect">
          <a:avLst/>
        </a:prstGeom>
      </xdr:spPr>
    </xdr:pic>
    <xdr:clientData/>
  </xdr:twoCellAnchor>
  <xdr:twoCellAnchor editAs="oneCell">
    <xdr:from>
      <xdr:col>0</xdr:col>
      <xdr:colOff>161925</xdr:colOff>
      <xdr:row>543</xdr:row>
      <xdr:rowOff>158448</xdr:rowOff>
    </xdr:from>
    <xdr:to>
      <xdr:col>0</xdr:col>
      <xdr:colOff>1306230</xdr:colOff>
      <xdr:row>553</xdr:row>
      <xdr:rowOff>166725</xdr:rowOff>
    </xdr:to>
    <xdr:pic>
      <xdr:nvPicPr>
        <xdr:cNvPr id="45" name="Рисунок 44">
          <a:extLst>
            <a:ext uri="{FF2B5EF4-FFF2-40B4-BE49-F238E27FC236}">
              <a16:creationId xmlns:a16="http://schemas.microsoft.com/office/drawing/2014/main" id="{E521B850-0146-490D-48E4-60A21D6153B7}"/>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161925" y="98437398"/>
          <a:ext cx="1144305" cy="1913277"/>
        </a:xfrm>
        <a:prstGeom prst="rect">
          <a:avLst/>
        </a:prstGeom>
      </xdr:spPr>
    </xdr:pic>
    <xdr:clientData/>
  </xdr:twoCellAnchor>
  <xdr:twoCellAnchor editAs="oneCell">
    <xdr:from>
      <xdr:col>0</xdr:col>
      <xdr:colOff>38100</xdr:colOff>
      <xdr:row>732</xdr:row>
      <xdr:rowOff>15240</xdr:rowOff>
    </xdr:from>
    <xdr:to>
      <xdr:col>0</xdr:col>
      <xdr:colOff>1334103</xdr:colOff>
      <xdr:row>735</xdr:row>
      <xdr:rowOff>219075</xdr:rowOff>
    </xdr:to>
    <xdr:pic>
      <xdr:nvPicPr>
        <xdr:cNvPr id="47" name="Рисунок 46">
          <a:extLst>
            <a:ext uri="{FF2B5EF4-FFF2-40B4-BE49-F238E27FC236}">
              <a16:creationId xmlns:a16="http://schemas.microsoft.com/office/drawing/2014/main" id="{C8DC8254-30A4-7F56-3F06-CB81B90826AB}"/>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38100" y="130574415"/>
          <a:ext cx="1296003" cy="842010"/>
        </a:xfrm>
        <a:prstGeom prst="rect">
          <a:avLst/>
        </a:prstGeom>
      </xdr:spPr>
    </xdr:pic>
    <xdr:clientData/>
  </xdr:twoCellAnchor>
  <xdr:twoCellAnchor editAs="oneCell">
    <xdr:from>
      <xdr:col>0</xdr:col>
      <xdr:colOff>114300</xdr:colOff>
      <xdr:row>366</xdr:row>
      <xdr:rowOff>175260</xdr:rowOff>
    </xdr:from>
    <xdr:to>
      <xdr:col>0</xdr:col>
      <xdr:colOff>1290586</xdr:colOff>
      <xdr:row>370</xdr:row>
      <xdr:rowOff>152400</xdr:rowOff>
    </xdr:to>
    <xdr:pic>
      <xdr:nvPicPr>
        <xdr:cNvPr id="51" name="Рисунок 50">
          <a:extLst>
            <a:ext uri="{FF2B5EF4-FFF2-40B4-BE49-F238E27FC236}">
              <a16:creationId xmlns:a16="http://schemas.microsoft.com/office/drawing/2014/main" id="{2B49DE4F-5B95-DDA7-734C-889555BD3629}"/>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114300" y="75994260"/>
          <a:ext cx="1176286" cy="739140"/>
        </a:xfrm>
        <a:prstGeom prst="rect">
          <a:avLst/>
        </a:prstGeom>
      </xdr:spPr>
    </xdr:pic>
    <xdr:clientData/>
  </xdr:twoCellAnchor>
  <xdr:twoCellAnchor editAs="oneCell">
    <xdr:from>
      <xdr:col>0</xdr:col>
      <xdr:colOff>26090</xdr:colOff>
      <xdr:row>402</xdr:row>
      <xdr:rowOff>158114</xdr:rowOff>
    </xdr:from>
    <xdr:to>
      <xdr:col>0</xdr:col>
      <xdr:colOff>1343025</xdr:colOff>
      <xdr:row>407</xdr:row>
      <xdr:rowOff>139165</xdr:rowOff>
    </xdr:to>
    <xdr:pic>
      <xdr:nvPicPr>
        <xdr:cNvPr id="26" name="Рисунок 25">
          <a:extLst>
            <a:ext uri="{FF2B5EF4-FFF2-40B4-BE49-F238E27FC236}">
              <a16:creationId xmlns:a16="http://schemas.microsoft.com/office/drawing/2014/main" id="{A32C50DD-2BE7-367C-328C-8D7DB270B106}"/>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6090" y="72176639"/>
          <a:ext cx="1316935" cy="838301"/>
        </a:xfrm>
        <a:prstGeom prst="rect">
          <a:avLst/>
        </a:prstGeom>
      </xdr:spPr>
    </xdr:pic>
    <xdr:clientData/>
  </xdr:twoCellAnchor>
  <xdr:twoCellAnchor editAs="oneCell">
    <xdr:from>
      <xdr:col>0</xdr:col>
      <xdr:colOff>66675</xdr:colOff>
      <xdr:row>382</xdr:row>
      <xdr:rowOff>177165</xdr:rowOff>
    </xdr:from>
    <xdr:to>
      <xdr:col>0</xdr:col>
      <xdr:colOff>1347764</xdr:colOff>
      <xdr:row>395</xdr:row>
      <xdr:rowOff>95250</xdr:rowOff>
    </xdr:to>
    <xdr:pic>
      <xdr:nvPicPr>
        <xdr:cNvPr id="46" name="Рисунок 45">
          <a:extLst>
            <a:ext uri="{FF2B5EF4-FFF2-40B4-BE49-F238E27FC236}">
              <a16:creationId xmlns:a16="http://schemas.microsoft.com/office/drawing/2014/main" id="{5F36CC46-EDA1-57EC-356D-938A0806B6E3}"/>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66675" y="68614290"/>
          <a:ext cx="1281089" cy="2394585"/>
        </a:xfrm>
        <a:prstGeom prst="rect">
          <a:avLst/>
        </a:prstGeom>
      </xdr:spPr>
    </xdr:pic>
    <xdr:clientData/>
  </xdr:twoCellAnchor>
  <xdr:twoCellAnchor editAs="oneCell">
    <xdr:from>
      <xdr:col>0</xdr:col>
      <xdr:colOff>104776</xdr:colOff>
      <xdr:row>87</xdr:row>
      <xdr:rowOff>76202</xdr:rowOff>
    </xdr:from>
    <xdr:to>
      <xdr:col>0</xdr:col>
      <xdr:colOff>1209675</xdr:colOff>
      <xdr:row>93</xdr:row>
      <xdr:rowOff>153108</xdr:rowOff>
    </xdr:to>
    <xdr:pic>
      <xdr:nvPicPr>
        <xdr:cNvPr id="50" name="Рисунок 49">
          <a:extLst>
            <a:ext uri="{FF2B5EF4-FFF2-40B4-BE49-F238E27FC236}">
              <a16:creationId xmlns:a16="http://schemas.microsoft.com/office/drawing/2014/main" id="{6221CA35-E6F7-D042-5DB0-A74DEA1D2751}"/>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04776" y="34070927"/>
          <a:ext cx="1104899" cy="1219906"/>
        </a:xfrm>
        <a:prstGeom prst="rect">
          <a:avLst/>
        </a:prstGeom>
      </xdr:spPr>
    </xdr:pic>
    <xdr:clientData/>
  </xdr:twoCellAnchor>
  <xdr:twoCellAnchor editAs="oneCell">
    <xdr:from>
      <xdr:col>0</xdr:col>
      <xdr:colOff>161927</xdr:colOff>
      <xdr:row>94</xdr:row>
      <xdr:rowOff>161928</xdr:rowOff>
    </xdr:from>
    <xdr:to>
      <xdr:col>0</xdr:col>
      <xdr:colOff>1085850</xdr:colOff>
      <xdr:row>101</xdr:row>
      <xdr:rowOff>31890</xdr:rowOff>
    </xdr:to>
    <xdr:pic>
      <xdr:nvPicPr>
        <xdr:cNvPr id="53" name="Рисунок 52">
          <a:extLst>
            <a:ext uri="{FF2B5EF4-FFF2-40B4-BE49-F238E27FC236}">
              <a16:creationId xmlns:a16="http://schemas.microsoft.com/office/drawing/2014/main" id="{0D573D93-6849-CF82-0307-F901EBD544A7}"/>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161927" y="35490153"/>
          <a:ext cx="923923" cy="1184412"/>
        </a:xfrm>
        <a:prstGeom prst="rect">
          <a:avLst/>
        </a:prstGeom>
      </xdr:spPr>
    </xdr:pic>
    <xdr:clientData/>
  </xdr:twoCellAnchor>
  <xdr:twoCellAnchor editAs="oneCell">
    <xdr:from>
      <xdr:col>0</xdr:col>
      <xdr:colOff>257176</xdr:colOff>
      <xdr:row>74</xdr:row>
      <xdr:rowOff>76200</xdr:rowOff>
    </xdr:from>
    <xdr:to>
      <xdr:col>0</xdr:col>
      <xdr:colOff>1076325</xdr:colOff>
      <xdr:row>78</xdr:row>
      <xdr:rowOff>55086</xdr:rowOff>
    </xdr:to>
    <xdr:pic>
      <xdr:nvPicPr>
        <xdr:cNvPr id="55" name="Рисунок 54">
          <a:extLst>
            <a:ext uri="{FF2B5EF4-FFF2-40B4-BE49-F238E27FC236}">
              <a16:creationId xmlns:a16="http://schemas.microsoft.com/office/drawing/2014/main" id="{4F3D3E6A-8644-4E34-97D4-6B7E2542EE26}"/>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57176" y="14058900"/>
          <a:ext cx="819149" cy="740886"/>
        </a:xfrm>
        <a:prstGeom prst="rect">
          <a:avLst/>
        </a:prstGeom>
      </xdr:spPr>
    </xdr:pic>
    <xdr:clientData/>
  </xdr:twoCellAnchor>
  <xdr:twoCellAnchor editAs="oneCell">
    <xdr:from>
      <xdr:col>0</xdr:col>
      <xdr:colOff>85725</xdr:colOff>
      <xdr:row>79</xdr:row>
      <xdr:rowOff>57150</xdr:rowOff>
    </xdr:from>
    <xdr:to>
      <xdr:col>0</xdr:col>
      <xdr:colOff>1238250</xdr:colOff>
      <xdr:row>85</xdr:row>
      <xdr:rowOff>72190</xdr:rowOff>
    </xdr:to>
    <xdr:pic>
      <xdr:nvPicPr>
        <xdr:cNvPr id="59" name="Рисунок 58">
          <a:extLst>
            <a:ext uri="{FF2B5EF4-FFF2-40B4-BE49-F238E27FC236}">
              <a16:creationId xmlns:a16="http://schemas.microsoft.com/office/drawing/2014/main" id="{8F6B3375-DDAA-004A-D89C-07F5F6A1F7FF}"/>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85725" y="14992350"/>
          <a:ext cx="1152525" cy="1158040"/>
        </a:xfrm>
        <a:prstGeom prst="rect">
          <a:avLst/>
        </a:prstGeom>
      </xdr:spPr>
    </xdr:pic>
    <xdr:clientData/>
  </xdr:twoCellAnchor>
  <xdr:twoCellAnchor editAs="oneCell">
    <xdr:from>
      <xdr:col>0</xdr:col>
      <xdr:colOff>161926</xdr:colOff>
      <xdr:row>107</xdr:row>
      <xdr:rowOff>117229</xdr:rowOff>
    </xdr:from>
    <xdr:to>
      <xdr:col>0</xdr:col>
      <xdr:colOff>1067934</xdr:colOff>
      <xdr:row>114</xdr:row>
      <xdr:rowOff>38100</xdr:rowOff>
    </xdr:to>
    <xdr:pic>
      <xdr:nvPicPr>
        <xdr:cNvPr id="67" name="Рисунок 66">
          <a:extLst>
            <a:ext uri="{FF2B5EF4-FFF2-40B4-BE49-F238E27FC236}">
              <a16:creationId xmlns:a16="http://schemas.microsoft.com/office/drawing/2014/main" id="{B5790210-152C-F861-1793-D2D70FCB03B4}"/>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61926" y="37788604"/>
          <a:ext cx="906008" cy="1235321"/>
        </a:xfrm>
        <a:prstGeom prst="rect">
          <a:avLst/>
        </a:prstGeom>
      </xdr:spPr>
    </xdr:pic>
    <xdr:clientData/>
  </xdr:twoCellAnchor>
  <xdr:twoCellAnchor editAs="oneCell">
    <xdr:from>
      <xdr:col>0</xdr:col>
      <xdr:colOff>200024</xdr:colOff>
      <xdr:row>101</xdr:row>
      <xdr:rowOff>19050</xdr:rowOff>
    </xdr:from>
    <xdr:to>
      <xdr:col>0</xdr:col>
      <xdr:colOff>1085850</xdr:colOff>
      <xdr:row>107</xdr:row>
      <xdr:rowOff>142322</xdr:rowOff>
    </xdr:to>
    <xdr:pic>
      <xdr:nvPicPr>
        <xdr:cNvPr id="72" name="Рисунок 71">
          <a:extLst>
            <a:ext uri="{FF2B5EF4-FFF2-40B4-BE49-F238E27FC236}">
              <a16:creationId xmlns:a16="http://schemas.microsoft.com/office/drawing/2014/main" id="{4A68479D-4B27-DD99-15E6-A2BB5CF91F53}"/>
            </a:ext>
          </a:extLst>
        </xdr:cNvPr>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200024" y="36661725"/>
          <a:ext cx="885826" cy="1151972"/>
        </a:xfrm>
        <a:prstGeom prst="rect">
          <a:avLst/>
        </a:prstGeom>
      </xdr:spPr>
    </xdr:pic>
    <xdr:clientData/>
  </xdr:twoCellAnchor>
  <xdr:twoCellAnchor editAs="oneCell">
    <xdr:from>
      <xdr:col>0</xdr:col>
      <xdr:colOff>282903</xdr:colOff>
      <xdr:row>817</xdr:row>
      <xdr:rowOff>183716</xdr:rowOff>
    </xdr:from>
    <xdr:to>
      <xdr:col>0</xdr:col>
      <xdr:colOff>1222872</xdr:colOff>
      <xdr:row>822</xdr:row>
      <xdr:rowOff>66171</xdr:rowOff>
    </xdr:to>
    <xdr:pic>
      <xdr:nvPicPr>
        <xdr:cNvPr id="48" name="Рисунок 47">
          <a:extLst>
            <a:ext uri="{FF2B5EF4-FFF2-40B4-BE49-F238E27FC236}">
              <a16:creationId xmlns:a16="http://schemas.microsoft.com/office/drawing/2014/main" id="{25B7712B-4027-46CD-9BA7-AA027D305632}"/>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rot="21108407">
          <a:off x="282903" y="141039416"/>
          <a:ext cx="939969" cy="834955"/>
        </a:xfrm>
        <a:prstGeom prst="rect">
          <a:avLst/>
        </a:prstGeom>
      </xdr:spPr>
    </xdr:pic>
    <xdr:clientData/>
  </xdr:twoCellAnchor>
  <xdr:twoCellAnchor editAs="oneCell">
    <xdr:from>
      <xdr:col>0</xdr:col>
      <xdr:colOff>47625</xdr:colOff>
      <xdr:row>518</xdr:row>
      <xdr:rowOff>95250</xdr:rowOff>
    </xdr:from>
    <xdr:to>
      <xdr:col>0</xdr:col>
      <xdr:colOff>1343025</xdr:colOff>
      <xdr:row>534</xdr:row>
      <xdr:rowOff>149012</xdr:rowOff>
    </xdr:to>
    <xdr:pic>
      <xdr:nvPicPr>
        <xdr:cNvPr id="7" name="Рисунок 6">
          <a:extLst>
            <a:ext uri="{FF2B5EF4-FFF2-40B4-BE49-F238E27FC236}">
              <a16:creationId xmlns:a16="http://schemas.microsoft.com/office/drawing/2014/main" id="{B7772158-B6A4-91DC-8334-DB952CF7F944}"/>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47625" y="92830650"/>
          <a:ext cx="1295400" cy="3101762"/>
        </a:xfrm>
        <a:prstGeom prst="rect">
          <a:avLst/>
        </a:prstGeom>
      </xdr:spPr>
    </xdr:pic>
    <xdr:clientData/>
  </xdr:twoCellAnchor>
  <xdr:oneCellAnchor>
    <xdr:from>
      <xdr:col>0</xdr:col>
      <xdr:colOff>0</xdr:colOff>
      <xdr:row>736</xdr:row>
      <xdr:rowOff>5715</xdr:rowOff>
    </xdr:from>
    <xdr:ext cx="1382614" cy="880110"/>
    <xdr:pic>
      <xdr:nvPicPr>
        <xdr:cNvPr id="15" name="Рисунок 14">
          <a:extLst>
            <a:ext uri="{FF2B5EF4-FFF2-40B4-BE49-F238E27FC236}">
              <a16:creationId xmlns:a16="http://schemas.microsoft.com/office/drawing/2014/main" id="{B22EA06D-1019-4FFC-8117-7970A85DE88A}"/>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0" y="71814690"/>
          <a:ext cx="1382614" cy="880110"/>
        </a:xfrm>
        <a:prstGeom prst="rect">
          <a:avLst/>
        </a:prstGeom>
      </xdr:spPr>
    </xdr:pic>
    <xdr:clientData/>
  </xdr:oneCellAnchor>
  <xdr:twoCellAnchor editAs="oneCell">
    <xdr:from>
      <xdr:col>0</xdr:col>
      <xdr:colOff>93346</xdr:colOff>
      <xdr:row>42</xdr:row>
      <xdr:rowOff>154305</xdr:rowOff>
    </xdr:from>
    <xdr:to>
      <xdr:col>0</xdr:col>
      <xdr:colOff>1209676</xdr:colOff>
      <xdr:row>45</xdr:row>
      <xdr:rowOff>164555</xdr:rowOff>
    </xdr:to>
    <xdr:pic>
      <xdr:nvPicPr>
        <xdr:cNvPr id="4" name="image141.jpg">
          <a:extLst>
            <a:ext uri="{FF2B5EF4-FFF2-40B4-BE49-F238E27FC236}">
              <a16:creationId xmlns:a16="http://schemas.microsoft.com/office/drawing/2014/main" id="{32A2F793-D862-4C93-AAF7-0B7DDF0D5F06}"/>
            </a:ext>
          </a:extLst>
        </xdr:cNvPr>
        <xdr:cNvPicPr preferRelativeResize="0">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bwMode="auto">
        <a:xfrm>
          <a:off x="93346" y="7983855"/>
          <a:ext cx="1116330" cy="58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407</xdr:row>
      <xdr:rowOff>104775</xdr:rowOff>
    </xdr:from>
    <xdr:to>
      <xdr:col>0</xdr:col>
      <xdr:colOff>1193852</xdr:colOff>
      <xdr:row>412</xdr:row>
      <xdr:rowOff>152401</xdr:rowOff>
    </xdr:to>
    <xdr:pic>
      <xdr:nvPicPr>
        <xdr:cNvPr id="52" name="Рисунок 51">
          <a:extLst>
            <a:ext uri="{FF2B5EF4-FFF2-40B4-BE49-F238E27FC236}">
              <a16:creationId xmlns:a16="http://schemas.microsoft.com/office/drawing/2014/main" id="{468F27BE-0BA2-D510-8D9C-E9B36B341D6D}"/>
            </a:ext>
          </a:extLst>
        </xdr:cNvPr>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114300" y="72980550"/>
          <a:ext cx="1079552" cy="904876"/>
        </a:xfrm>
        <a:prstGeom prst="rect">
          <a:avLst/>
        </a:prstGeom>
      </xdr:spPr>
    </xdr:pic>
    <xdr:clientData/>
  </xdr:twoCellAnchor>
  <xdr:twoCellAnchor editAs="oneCell">
    <xdr:from>
      <xdr:col>0</xdr:col>
      <xdr:colOff>266700</xdr:colOff>
      <xdr:row>772</xdr:row>
      <xdr:rowOff>35105</xdr:rowOff>
    </xdr:from>
    <xdr:to>
      <xdr:col>0</xdr:col>
      <xdr:colOff>1057276</xdr:colOff>
      <xdr:row>776</xdr:row>
      <xdr:rowOff>4953</xdr:rowOff>
    </xdr:to>
    <xdr:pic>
      <xdr:nvPicPr>
        <xdr:cNvPr id="37" name="Рисунок 36">
          <a:extLst>
            <a:ext uri="{FF2B5EF4-FFF2-40B4-BE49-F238E27FC236}">
              <a16:creationId xmlns:a16="http://schemas.microsoft.com/office/drawing/2014/main" id="{5B864B83-99EC-4FBA-9C45-05EFBB1992C5}"/>
            </a:ext>
          </a:extLst>
        </xdr:cNvPr>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266700" y="139557305"/>
          <a:ext cx="790576" cy="731848"/>
        </a:xfrm>
        <a:prstGeom prst="rect">
          <a:avLst/>
        </a:prstGeom>
      </xdr:spPr>
    </xdr:pic>
    <xdr:clientData/>
  </xdr:twoCellAnchor>
  <xdr:twoCellAnchor editAs="oneCell">
    <xdr:from>
      <xdr:col>0</xdr:col>
      <xdr:colOff>161924</xdr:colOff>
      <xdr:row>781</xdr:row>
      <xdr:rowOff>85725</xdr:rowOff>
    </xdr:from>
    <xdr:to>
      <xdr:col>0</xdr:col>
      <xdr:colOff>1181099</xdr:colOff>
      <xdr:row>785</xdr:row>
      <xdr:rowOff>176988</xdr:rowOff>
    </xdr:to>
    <xdr:pic>
      <xdr:nvPicPr>
        <xdr:cNvPr id="54" name="Рисунок 53">
          <a:extLst>
            <a:ext uri="{FF2B5EF4-FFF2-40B4-BE49-F238E27FC236}">
              <a16:creationId xmlns:a16="http://schemas.microsoft.com/office/drawing/2014/main" id="{440B24EE-CD74-496F-97C1-CF0AC3180717}"/>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161924" y="141322425"/>
          <a:ext cx="1019175" cy="853263"/>
        </a:xfrm>
        <a:prstGeom prst="rect">
          <a:avLst/>
        </a:prstGeom>
      </xdr:spPr>
    </xdr:pic>
    <xdr:clientData/>
  </xdr:twoCellAnchor>
  <xdr:twoCellAnchor editAs="oneCell">
    <xdr:from>
      <xdr:col>0</xdr:col>
      <xdr:colOff>269817</xdr:colOff>
      <xdr:row>202</xdr:row>
      <xdr:rowOff>123825</xdr:rowOff>
    </xdr:from>
    <xdr:to>
      <xdr:col>0</xdr:col>
      <xdr:colOff>955261</xdr:colOff>
      <xdr:row>206</xdr:row>
      <xdr:rowOff>95250</xdr:rowOff>
    </xdr:to>
    <xdr:pic>
      <xdr:nvPicPr>
        <xdr:cNvPr id="60" name="Рисунок 59">
          <a:extLst>
            <a:ext uri="{FF2B5EF4-FFF2-40B4-BE49-F238E27FC236}">
              <a16:creationId xmlns:a16="http://schemas.microsoft.com/office/drawing/2014/main" id="{E29AE7B3-BB78-4A51-8FB0-14E6DD9A60DE}"/>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269817" y="37242750"/>
          <a:ext cx="685444" cy="733425"/>
        </a:xfrm>
        <a:prstGeom prst="rect">
          <a:avLst/>
        </a:prstGeom>
      </xdr:spPr>
    </xdr:pic>
    <xdr:clientData/>
  </xdr:twoCellAnchor>
  <xdr:twoCellAnchor editAs="oneCell">
    <xdr:from>
      <xdr:col>0</xdr:col>
      <xdr:colOff>390524</xdr:colOff>
      <xdr:row>170</xdr:row>
      <xdr:rowOff>104775</xdr:rowOff>
    </xdr:from>
    <xdr:to>
      <xdr:col>0</xdr:col>
      <xdr:colOff>952499</xdr:colOff>
      <xdr:row>174</xdr:row>
      <xdr:rowOff>443</xdr:rowOff>
    </xdr:to>
    <xdr:pic>
      <xdr:nvPicPr>
        <xdr:cNvPr id="41" name="Рисунок 40">
          <a:extLst>
            <a:ext uri="{FF2B5EF4-FFF2-40B4-BE49-F238E27FC236}">
              <a16:creationId xmlns:a16="http://schemas.microsoft.com/office/drawing/2014/main" id="{83BF8549-6775-F682-E328-756100FA5781}"/>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390524" y="32604075"/>
          <a:ext cx="561975" cy="657668"/>
        </a:xfrm>
        <a:prstGeom prst="rect">
          <a:avLst/>
        </a:prstGeom>
      </xdr:spPr>
    </xdr:pic>
    <xdr:clientData/>
  </xdr:twoCellAnchor>
  <xdr:twoCellAnchor editAs="oneCell">
    <xdr:from>
      <xdr:col>0</xdr:col>
      <xdr:colOff>381000</xdr:colOff>
      <xdr:row>166</xdr:row>
      <xdr:rowOff>88169</xdr:rowOff>
    </xdr:from>
    <xdr:to>
      <xdr:col>0</xdr:col>
      <xdr:colOff>924235</xdr:colOff>
      <xdr:row>169</xdr:row>
      <xdr:rowOff>104774</xdr:rowOff>
    </xdr:to>
    <xdr:pic>
      <xdr:nvPicPr>
        <xdr:cNvPr id="57" name="Рисунок 56">
          <a:extLst>
            <a:ext uri="{FF2B5EF4-FFF2-40B4-BE49-F238E27FC236}">
              <a16:creationId xmlns:a16="http://schemas.microsoft.com/office/drawing/2014/main" id="{51B91563-0C40-6354-5B58-CCD41B78D867}"/>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381000" y="32015969"/>
          <a:ext cx="543235" cy="588105"/>
        </a:xfrm>
        <a:prstGeom prst="rect">
          <a:avLst/>
        </a:prstGeom>
      </xdr:spPr>
    </xdr:pic>
    <xdr:clientData/>
  </xdr:twoCellAnchor>
  <xdr:twoCellAnchor editAs="oneCell">
    <xdr:from>
      <xdr:col>0</xdr:col>
      <xdr:colOff>219075</xdr:colOff>
      <xdr:row>231</xdr:row>
      <xdr:rowOff>95250</xdr:rowOff>
    </xdr:from>
    <xdr:to>
      <xdr:col>0</xdr:col>
      <xdr:colOff>949234</xdr:colOff>
      <xdr:row>235</xdr:row>
      <xdr:rowOff>47625</xdr:rowOff>
    </xdr:to>
    <xdr:pic>
      <xdr:nvPicPr>
        <xdr:cNvPr id="56" name="Рисунок 55">
          <a:extLst>
            <a:ext uri="{FF2B5EF4-FFF2-40B4-BE49-F238E27FC236}">
              <a16:creationId xmlns:a16="http://schemas.microsoft.com/office/drawing/2014/main" id="{01762015-0024-039B-3D66-BB8EB8438B17}"/>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19075" y="43310175"/>
          <a:ext cx="730159" cy="714375"/>
        </a:xfrm>
        <a:prstGeom prst="rect">
          <a:avLst/>
        </a:prstGeom>
      </xdr:spPr>
    </xdr:pic>
    <xdr:clientData/>
  </xdr:twoCellAnchor>
  <xdr:twoCellAnchor editAs="oneCell">
    <xdr:from>
      <xdr:col>0</xdr:col>
      <xdr:colOff>219076</xdr:colOff>
      <xdr:row>227</xdr:row>
      <xdr:rowOff>104776</xdr:rowOff>
    </xdr:from>
    <xdr:to>
      <xdr:col>0</xdr:col>
      <xdr:colOff>990386</xdr:colOff>
      <xdr:row>231</xdr:row>
      <xdr:rowOff>104775</xdr:rowOff>
    </xdr:to>
    <xdr:pic>
      <xdr:nvPicPr>
        <xdr:cNvPr id="62" name="Рисунок 61">
          <a:extLst>
            <a:ext uri="{FF2B5EF4-FFF2-40B4-BE49-F238E27FC236}">
              <a16:creationId xmlns:a16="http://schemas.microsoft.com/office/drawing/2014/main" id="{468DF4EE-2BB8-73E3-B6B3-85E1F1995923}"/>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219076" y="41986201"/>
          <a:ext cx="771310" cy="761999"/>
        </a:xfrm>
        <a:prstGeom prst="rect">
          <a:avLst/>
        </a:prstGeom>
      </xdr:spPr>
    </xdr:pic>
    <xdr:clientData/>
  </xdr:twoCellAnchor>
  <xdr:twoCellAnchor editAs="oneCell">
    <xdr:from>
      <xdr:col>0</xdr:col>
      <xdr:colOff>428625</xdr:colOff>
      <xdr:row>847</xdr:row>
      <xdr:rowOff>19051</xdr:rowOff>
    </xdr:from>
    <xdr:to>
      <xdr:col>0</xdr:col>
      <xdr:colOff>685800</xdr:colOff>
      <xdr:row>853</xdr:row>
      <xdr:rowOff>149113</xdr:rowOff>
    </xdr:to>
    <xdr:pic>
      <xdr:nvPicPr>
        <xdr:cNvPr id="63" name="Рисунок 62">
          <a:extLst>
            <a:ext uri="{FF2B5EF4-FFF2-40B4-BE49-F238E27FC236}">
              <a16:creationId xmlns:a16="http://schemas.microsoft.com/office/drawing/2014/main" id="{56A07949-84AD-4C5C-9267-F5FEFD7D4CC0}"/>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428625" y="4410076"/>
          <a:ext cx="257175" cy="1330212"/>
        </a:xfrm>
        <a:prstGeom prst="rect">
          <a:avLst/>
        </a:prstGeom>
      </xdr:spPr>
    </xdr:pic>
    <xdr:clientData/>
  </xdr:twoCellAnchor>
  <xdr:twoCellAnchor editAs="oneCell">
    <xdr:from>
      <xdr:col>0</xdr:col>
      <xdr:colOff>19050</xdr:colOff>
      <xdr:row>837</xdr:row>
      <xdr:rowOff>9525</xdr:rowOff>
    </xdr:from>
    <xdr:to>
      <xdr:col>0</xdr:col>
      <xdr:colOff>1343257</xdr:colOff>
      <xdr:row>838</xdr:row>
      <xdr:rowOff>171450</xdr:rowOff>
    </xdr:to>
    <xdr:pic>
      <xdr:nvPicPr>
        <xdr:cNvPr id="64" name="Рисунок 63">
          <a:extLst>
            <a:ext uri="{FF2B5EF4-FFF2-40B4-BE49-F238E27FC236}">
              <a16:creationId xmlns:a16="http://schemas.microsoft.com/office/drawing/2014/main" id="{EF6D9297-8A8A-46ED-9A9D-BCD1B98BA079}"/>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9050" y="2305050"/>
          <a:ext cx="1324207" cy="361950"/>
        </a:xfrm>
        <a:prstGeom prst="rect">
          <a:avLst/>
        </a:prstGeom>
      </xdr:spPr>
    </xdr:pic>
    <xdr:clientData/>
  </xdr:twoCellAnchor>
  <xdr:twoCellAnchor editAs="oneCell">
    <xdr:from>
      <xdr:col>0</xdr:col>
      <xdr:colOff>76200</xdr:colOff>
      <xdr:row>842</xdr:row>
      <xdr:rowOff>38100</xdr:rowOff>
    </xdr:from>
    <xdr:to>
      <xdr:col>0</xdr:col>
      <xdr:colOff>1257300</xdr:colOff>
      <xdr:row>845</xdr:row>
      <xdr:rowOff>138517</xdr:rowOff>
    </xdr:to>
    <xdr:pic>
      <xdr:nvPicPr>
        <xdr:cNvPr id="65" name="Рисунок 64">
          <a:extLst>
            <a:ext uri="{FF2B5EF4-FFF2-40B4-BE49-F238E27FC236}">
              <a16:creationId xmlns:a16="http://schemas.microsoft.com/office/drawing/2014/main" id="{9DA44D38-E030-4AB4-AB51-DE9F17137504}"/>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76200" y="3476625"/>
          <a:ext cx="1181100" cy="700492"/>
        </a:xfrm>
        <a:prstGeom prst="rect">
          <a:avLst/>
        </a:prstGeom>
      </xdr:spPr>
    </xdr:pic>
    <xdr:clientData/>
  </xdr:twoCellAnchor>
  <xdr:twoCellAnchor editAs="oneCell">
    <xdr:from>
      <xdr:col>0</xdr:col>
      <xdr:colOff>104774</xdr:colOff>
      <xdr:row>790</xdr:row>
      <xdr:rowOff>123824</xdr:rowOff>
    </xdr:from>
    <xdr:to>
      <xdr:col>0</xdr:col>
      <xdr:colOff>1219199</xdr:colOff>
      <xdr:row>795</xdr:row>
      <xdr:rowOff>85153</xdr:rowOff>
    </xdr:to>
    <xdr:pic>
      <xdr:nvPicPr>
        <xdr:cNvPr id="68" name="Рисунок 67">
          <a:extLst>
            <a:ext uri="{FF2B5EF4-FFF2-40B4-BE49-F238E27FC236}">
              <a16:creationId xmlns:a16="http://schemas.microsoft.com/office/drawing/2014/main" id="{FB1E3EF3-4EDD-4581-FA50-DF27C50CFC72}"/>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104774" y="143075024"/>
          <a:ext cx="1114425" cy="913829"/>
        </a:xfrm>
        <a:prstGeom prst="rect">
          <a:avLst/>
        </a:prstGeom>
      </xdr:spPr>
    </xdr:pic>
    <xdr:clientData/>
  </xdr:twoCellAnchor>
  <xdr:twoCellAnchor editAs="oneCell">
    <xdr:from>
      <xdr:col>0</xdr:col>
      <xdr:colOff>85725</xdr:colOff>
      <xdr:row>372</xdr:row>
      <xdr:rowOff>23237</xdr:rowOff>
    </xdr:from>
    <xdr:to>
      <xdr:col>0</xdr:col>
      <xdr:colOff>1212455</xdr:colOff>
      <xdr:row>382</xdr:row>
      <xdr:rowOff>66675</xdr:rowOff>
    </xdr:to>
    <xdr:pic>
      <xdr:nvPicPr>
        <xdr:cNvPr id="61" name="Рисунок 60">
          <a:extLst>
            <a:ext uri="{FF2B5EF4-FFF2-40B4-BE49-F238E27FC236}">
              <a16:creationId xmlns:a16="http://schemas.microsoft.com/office/drawing/2014/main" id="{DDE5F731-7DE9-A46C-775F-0961A0691833}"/>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85725" y="66479162"/>
          <a:ext cx="1126730" cy="2024638"/>
        </a:xfrm>
        <a:prstGeom prst="rect">
          <a:avLst/>
        </a:prstGeom>
      </xdr:spPr>
    </xdr:pic>
    <xdr:clientData/>
  </xdr:twoCellAnchor>
  <xdr:twoCellAnchor editAs="oneCell">
    <xdr:from>
      <xdr:col>0</xdr:col>
      <xdr:colOff>28575</xdr:colOff>
      <xdr:row>331</xdr:row>
      <xdr:rowOff>1</xdr:rowOff>
    </xdr:from>
    <xdr:to>
      <xdr:col>0</xdr:col>
      <xdr:colOff>1253216</xdr:colOff>
      <xdr:row>334</xdr:row>
      <xdr:rowOff>28575</xdr:rowOff>
    </xdr:to>
    <xdr:pic>
      <xdr:nvPicPr>
        <xdr:cNvPr id="69" name="Рисунок 68">
          <a:extLst>
            <a:ext uri="{FF2B5EF4-FFF2-40B4-BE49-F238E27FC236}">
              <a16:creationId xmlns:a16="http://schemas.microsoft.com/office/drawing/2014/main" id="{FFC411BC-16A1-B499-1481-958583A2445B}"/>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28575" y="59026426"/>
          <a:ext cx="1224641" cy="600074"/>
        </a:xfrm>
        <a:prstGeom prst="rect">
          <a:avLst/>
        </a:prstGeom>
      </xdr:spPr>
    </xdr:pic>
    <xdr:clientData/>
  </xdr:twoCellAnchor>
  <xdr:twoCellAnchor editAs="oneCell">
    <xdr:from>
      <xdr:col>0</xdr:col>
      <xdr:colOff>142876</xdr:colOff>
      <xdr:row>126</xdr:row>
      <xdr:rowOff>28575</xdr:rowOff>
    </xdr:from>
    <xdr:to>
      <xdr:col>0</xdr:col>
      <xdr:colOff>1152526</xdr:colOff>
      <xdr:row>131</xdr:row>
      <xdr:rowOff>45682</xdr:rowOff>
    </xdr:to>
    <xdr:pic>
      <xdr:nvPicPr>
        <xdr:cNvPr id="70" name="Рисунок 69">
          <a:extLst>
            <a:ext uri="{FF2B5EF4-FFF2-40B4-BE49-F238E27FC236}">
              <a16:creationId xmlns:a16="http://schemas.microsoft.com/office/drawing/2014/main" id="{1244EF90-B2A4-E4EB-1EE9-787C8E0886B8}"/>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142876" y="23764875"/>
          <a:ext cx="1009650" cy="969607"/>
        </a:xfrm>
        <a:prstGeom prst="rect">
          <a:avLst/>
        </a:prstGeom>
      </xdr:spPr>
    </xdr:pic>
    <xdr:clientData/>
  </xdr:twoCellAnchor>
  <xdr:twoCellAnchor editAs="oneCell">
    <xdr:from>
      <xdr:col>0</xdr:col>
      <xdr:colOff>142874</xdr:colOff>
      <xdr:row>162</xdr:row>
      <xdr:rowOff>38100</xdr:rowOff>
    </xdr:from>
    <xdr:to>
      <xdr:col>0</xdr:col>
      <xdr:colOff>1059061</xdr:colOff>
      <xdr:row>166</xdr:row>
      <xdr:rowOff>0</xdr:rowOff>
    </xdr:to>
    <xdr:pic>
      <xdr:nvPicPr>
        <xdr:cNvPr id="66" name="Рисунок 65">
          <a:extLst>
            <a:ext uri="{FF2B5EF4-FFF2-40B4-BE49-F238E27FC236}">
              <a16:creationId xmlns:a16="http://schemas.microsoft.com/office/drawing/2014/main" id="{5F206592-821D-E5F1-5161-61C9396B781B}"/>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142874" y="30632400"/>
          <a:ext cx="916187"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155</xdr:row>
      <xdr:rowOff>0</xdr:rowOff>
    </xdr:from>
    <xdr:to>
      <xdr:col>0</xdr:col>
      <xdr:colOff>1112838</xdr:colOff>
      <xdr:row>157</xdr:row>
      <xdr:rowOff>66675</xdr:rowOff>
    </xdr:to>
    <xdr:pic>
      <xdr:nvPicPr>
        <xdr:cNvPr id="13" name="image157.png">
          <a:extLst>
            <a:ext uri="{FF2B5EF4-FFF2-40B4-BE49-F238E27FC236}">
              <a16:creationId xmlns:a16="http://schemas.microsoft.com/office/drawing/2014/main" id="{332686CD-83A7-4309-83EB-F62F8728105B}"/>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49304375"/>
          <a:ext cx="969963"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19051</xdr:colOff>
      <xdr:row>20</xdr:row>
      <xdr:rowOff>47626</xdr:rowOff>
    </xdr:from>
    <xdr:to>
      <xdr:col>0</xdr:col>
      <xdr:colOff>1375563</xdr:colOff>
      <xdr:row>21</xdr:row>
      <xdr:rowOff>171450</xdr:rowOff>
    </xdr:to>
    <xdr:pic>
      <xdr:nvPicPr>
        <xdr:cNvPr id="29" name="Рисунок 28">
          <a:extLst>
            <a:ext uri="{FF2B5EF4-FFF2-40B4-BE49-F238E27FC236}">
              <a16:creationId xmlns:a16="http://schemas.microsoft.com/office/drawing/2014/main" id="{8456EE24-49F5-46FF-9DA7-37701C1FAE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1" y="4600576"/>
          <a:ext cx="1356512" cy="314324"/>
        </a:xfrm>
        <a:prstGeom prst="rect">
          <a:avLst/>
        </a:prstGeom>
      </xdr:spPr>
    </xdr:pic>
    <xdr:clientData/>
  </xdr:twoCellAnchor>
  <xdr:twoCellAnchor editAs="oneCell">
    <xdr:from>
      <xdr:col>0</xdr:col>
      <xdr:colOff>9524</xdr:colOff>
      <xdr:row>29</xdr:row>
      <xdr:rowOff>152401</xdr:rowOff>
    </xdr:from>
    <xdr:to>
      <xdr:col>0</xdr:col>
      <xdr:colOff>1362075</xdr:colOff>
      <xdr:row>31</xdr:row>
      <xdr:rowOff>31871</xdr:rowOff>
    </xdr:to>
    <xdr:pic>
      <xdr:nvPicPr>
        <xdr:cNvPr id="31" name="Рисунок 30">
          <a:extLst>
            <a:ext uri="{FF2B5EF4-FFF2-40B4-BE49-F238E27FC236}">
              <a16:creationId xmlns:a16="http://schemas.microsoft.com/office/drawing/2014/main" id="{0A9A878A-0254-405E-BD3B-6F224D6C24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4" y="5534026"/>
          <a:ext cx="1352551" cy="260470"/>
        </a:xfrm>
        <a:prstGeom prst="rect">
          <a:avLst/>
        </a:prstGeom>
      </xdr:spPr>
    </xdr:pic>
    <xdr:clientData/>
  </xdr:twoCellAnchor>
  <xdr:twoCellAnchor editAs="oneCell">
    <xdr:from>
      <xdr:col>0</xdr:col>
      <xdr:colOff>104775</xdr:colOff>
      <xdr:row>32</xdr:row>
      <xdr:rowOff>61840</xdr:rowOff>
    </xdr:from>
    <xdr:to>
      <xdr:col>0</xdr:col>
      <xdr:colOff>1209675</xdr:colOff>
      <xdr:row>34</xdr:row>
      <xdr:rowOff>33162</xdr:rowOff>
    </xdr:to>
    <xdr:pic>
      <xdr:nvPicPr>
        <xdr:cNvPr id="32" name="Рисунок 31">
          <a:extLst>
            <a:ext uri="{FF2B5EF4-FFF2-40B4-BE49-F238E27FC236}">
              <a16:creationId xmlns:a16="http://schemas.microsoft.com/office/drawing/2014/main" id="{894A886F-2618-45AF-8D08-AFD5379E58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 y="6014965"/>
          <a:ext cx="1104900" cy="352322"/>
        </a:xfrm>
        <a:prstGeom prst="rect">
          <a:avLst/>
        </a:prstGeom>
      </xdr:spPr>
    </xdr:pic>
    <xdr:clientData/>
  </xdr:twoCellAnchor>
  <xdr:twoCellAnchor editAs="oneCell">
    <xdr:from>
      <xdr:col>0</xdr:col>
      <xdr:colOff>228601</xdr:colOff>
      <xdr:row>35</xdr:row>
      <xdr:rowOff>0</xdr:rowOff>
    </xdr:from>
    <xdr:to>
      <xdr:col>0</xdr:col>
      <xdr:colOff>1143001</xdr:colOff>
      <xdr:row>37</xdr:row>
      <xdr:rowOff>35977</xdr:rowOff>
    </xdr:to>
    <xdr:pic>
      <xdr:nvPicPr>
        <xdr:cNvPr id="33" name="Рисунок 32">
          <a:extLst>
            <a:ext uri="{FF2B5EF4-FFF2-40B4-BE49-F238E27FC236}">
              <a16:creationId xmlns:a16="http://schemas.microsoft.com/office/drawing/2014/main" id="{63017801-A2B5-409B-B109-314038A2FE1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8601" y="6524625"/>
          <a:ext cx="914400" cy="416977"/>
        </a:xfrm>
        <a:prstGeom prst="rect">
          <a:avLst/>
        </a:prstGeom>
      </xdr:spPr>
    </xdr:pic>
    <xdr:clientData/>
  </xdr:twoCellAnchor>
  <xdr:twoCellAnchor editAs="oneCell">
    <xdr:from>
      <xdr:col>0</xdr:col>
      <xdr:colOff>123828</xdr:colOff>
      <xdr:row>41</xdr:row>
      <xdr:rowOff>47626</xdr:rowOff>
    </xdr:from>
    <xdr:to>
      <xdr:col>0</xdr:col>
      <xdr:colOff>1076326</xdr:colOff>
      <xdr:row>43</xdr:row>
      <xdr:rowOff>82042</xdr:rowOff>
    </xdr:to>
    <xdr:pic>
      <xdr:nvPicPr>
        <xdr:cNvPr id="34" name="Рисунок 33">
          <a:extLst>
            <a:ext uri="{FF2B5EF4-FFF2-40B4-BE49-F238E27FC236}">
              <a16:creationId xmlns:a16="http://schemas.microsoft.com/office/drawing/2014/main" id="{055BC6EE-3CFF-4428-8D4F-036FF816628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3828" y="7715251"/>
          <a:ext cx="952498" cy="415416"/>
        </a:xfrm>
        <a:prstGeom prst="rect">
          <a:avLst/>
        </a:prstGeom>
      </xdr:spPr>
    </xdr:pic>
    <xdr:clientData/>
  </xdr:twoCellAnchor>
  <xdr:twoCellAnchor editAs="oneCell">
    <xdr:from>
      <xdr:col>0</xdr:col>
      <xdr:colOff>28574</xdr:colOff>
      <xdr:row>44</xdr:row>
      <xdr:rowOff>114300</xdr:rowOff>
    </xdr:from>
    <xdr:to>
      <xdr:col>0</xdr:col>
      <xdr:colOff>1307737</xdr:colOff>
      <xdr:row>45</xdr:row>
      <xdr:rowOff>127014</xdr:rowOff>
    </xdr:to>
    <xdr:pic>
      <xdr:nvPicPr>
        <xdr:cNvPr id="35" name="Рисунок 34">
          <a:extLst>
            <a:ext uri="{FF2B5EF4-FFF2-40B4-BE49-F238E27FC236}">
              <a16:creationId xmlns:a16="http://schemas.microsoft.com/office/drawing/2014/main" id="{1FD5E32C-5B35-49FD-A013-D1588FB273B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574" y="8353425"/>
          <a:ext cx="1279163" cy="203214"/>
        </a:xfrm>
        <a:prstGeom prst="rect">
          <a:avLst/>
        </a:prstGeom>
      </xdr:spPr>
    </xdr:pic>
    <xdr:clientData/>
  </xdr:twoCellAnchor>
  <xdr:twoCellAnchor editAs="oneCell">
    <xdr:from>
      <xdr:col>0</xdr:col>
      <xdr:colOff>390524</xdr:colOff>
      <xdr:row>46</xdr:row>
      <xdr:rowOff>111540</xdr:rowOff>
    </xdr:from>
    <xdr:to>
      <xdr:col>0</xdr:col>
      <xdr:colOff>1028699</xdr:colOff>
      <xdr:row>49</xdr:row>
      <xdr:rowOff>66676</xdr:rowOff>
    </xdr:to>
    <xdr:pic>
      <xdr:nvPicPr>
        <xdr:cNvPr id="36" name="Рисунок 35">
          <a:extLst>
            <a:ext uri="{FF2B5EF4-FFF2-40B4-BE49-F238E27FC236}">
              <a16:creationId xmlns:a16="http://schemas.microsoft.com/office/drawing/2014/main" id="{145DC7AE-1D5B-4A29-950D-E3149EC3EB4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0524" y="8731665"/>
          <a:ext cx="638175" cy="526636"/>
        </a:xfrm>
        <a:prstGeom prst="rect">
          <a:avLst/>
        </a:prstGeom>
      </xdr:spPr>
    </xdr:pic>
    <xdr:clientData/>
  </xdr:twoCellAnchor>
  <xdr:twoCellAnchor editAs="oneCell">
    <xdr:from>
      <xdr:col>0</xdr:col>
      <xdr:colOff>247650</xdr:colOff>
      <xdr:row>38</xdr:row>
      <xdr:rowOff>3828</xdr:rowOff>
    </xdr:from>
    <xdr:to>
      <xdr:col>0</xdr:col>
      <xdr:colOff>1057275</xdr:colOff>
      <xdr:row>40</xdr:row>
      <xdr:rowOff>54548</xdr:rowOff>
    </xdr:to>
    <xdr:pic>
      <xdr:nvPicPr>
        <xdr:cNvPr id="37" name="Рисунок 36">
          <a:extLst>
            <a:ext uri="{FF2B5EF4-FFF2-40B4-BE49-F238E27FC236}">
              <a16:creationId xmlns:a16="http://schemas.microsoft.com/office/drawing/2014/main" id="{00128409-9569-45D3-9471-072FEDDB295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7650" y="7099953"/>
          <a:ext cx="809625" cy="431720"/>
        </a:xfrm>
        <a:prstGeom prst="rect">
          <a:avLst/>
        </a:prstGeom>
      </xdr:spPr>
    </xdr:pic>
    <xdr:clientData/>
  </xdr:twoCellAnchor>
  <xdr:twoCellAnchor editAs="oneCell">
    <xdr:from>
      <xdr:col>0</xdr:col>
      <xdr:colOff>0</xdr:colOff>
      <xdr:row>75</xdr:row>
      <xdr:rowOff>133351</xdr:rowOff>
    </xdr:from>
    <xdr:to>
      <xdr:col>0</xdr:col>
      <xdr:colOff>1305265</xdr:colOff>
      <xdr:row>79</xdr:row>
      <xdr:rowOff>87967</xdr:rowOff>
    </xdr:to>
    <xdr:pic>
      <xdr:nvPicPr>
        <xdr:cNvPr id="47" name="image134.jpg">
          <a:extLst>
            <a:ext uri="{FF2B5EF4-FFF2-40B4-BE49-F238E27FC236}">
              <a16:creationId xmlns:a16="http://schemas.microsoft.com/office/drawing/2014/main" id="{C3A9A170-7452-4F9C-A06D-3A3C1BD08ECC}"/>
            </a:ext>
          </a:extLst>
        </xdr:cNvPr>
        <xdr:cNvPicPr preferRelativeResize="0">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16735426"/>
          <a:ext cx="1305265" cy="716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90</xdr:row>
      <xdr:rowOff>73383</xdr:rowOff>
    </xdr:from>
    <xdr:to>
      <xdr:col>0</xdr:col>
      <xdr:colOff>1285875</xdr:colOff>
      <xdr:row>93</xdr:row>
      <xdr:rowOff>190233</xdr:rowOff>
    </xdr:to>
    <xdr:pic>
      <xdr:nvPicPr>
        <xdr:cNvPr id="49" name="image141.jpg">
          <a:extLst>
            <a:ext uri="{FF2B5EF4-FFF2-40B4-BE49-F238E27FC236}">
              <a16:creationId xmlns:a16="http://schemas.microsoft.com/office/drawing/2014/main" id="{C058176B-C019-4FFE-ADCF-D8A577F54823}"/>
            </a:ext>
          </a:extLst>
        </xdr:cNvPr>
        <xdr:cNvPicPr preferRelativeResize="0">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100" y="22580958"/>
          <a:ext cx="1247775" cy="65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28576</xdr:colOff>
      <xdr:row>104</xdr:row>
      <xdr:rowOff>157486</xdr:rowOff>
    </xdr:from>
    <xdr:to>
      <xdr:col>0</xdr:col>
      <xdr:colOff>1295400</xdr:colOff>
      <xdr:row>108</xdr:row>
      <xdr:rowOff>140172</xdr:rowOff>
    </xdr:to>
    <xdr:pic>
      <xdr:nvPicPr>
        <xdr:cNvPr id="50" name="Рисунок 30">
          <a:extLst>
            <a:ext uri="{FF2B5EF4-FFF2-40B4-BE49-F238E27FC236}">
              <a16:creationId xmlns:a16="http://schemas.microsoft.com/office/drawing/2014/main" id="{3ADCD148-AA4E-4792-B917-36729DE3596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6" y="22150711"/>
          <a:ext cx="1266824" cy="744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352426</xdr:colOff>
      <xdr:row>162</xdr:row>
      <xdr:rowOff>0</xdr:rowOff>
    </xdr:from>
    <xdr:to>
      <xdr:col>0</xdr:col>
      <xdr:colOff>944097</xdr:colOff>
      <xdr:row>166</xdr:row>
      <xdr:rowOff>0</xdr:rowOff>
    </xdr:to>
    <xdr:pic>
      <xdr:nvPicPr>
        <xdr:cNvPr id="54" name="Рисунок 53">
          <a:extLst>
            <a:ext uri="{FF2B5EF4-FFF2-40B4-BE49-F238E27FC236}">
              <a16:creationId xmlns:a16="http://schemas.microsoft.com/office/drawing/2014/main" id="{8A489C8A-927D-43B1-90FC-C03521DFD0E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52426" y="150542626"/>
          <a:ext cx="591671" cy="762000"/>
        </a:xfrm>
        <a:prstGeom prst="rect">
          <a:avLst/>
        </a:prstGeom>
      </xdr:spPr>
    </xdr:pic>
    <xdr:clientData/>
  </xdr:twoCellAnchor>
  <xdr:twoCellAnchor editAs="oneCell">
    <xdr:from>
      <xdr:col>0</xdr:col>
      <xdr:colOff>0</xdr:colOff>
      <xdr:row>80</xdr:row>
      <xdr:rowOff>76200</xdr:rowOff>
    </xdr:from>
    <xdr:to>
      <xdr:col>0</xdr:col>
      <xdr:colOff>1305265</xdr:colOff>
      <xdr:row>84</xdr:row>
      <xdr:rowOff>30816</xdr:rowOff>
    </xdr:to>
    <xdr:pic>
      <xdr:nvPicPr>
        <xdr:cNvPr id="59" name="image134.jpg">
          <a:extLst>
            <a:ext uri="{FF2B5EF4-FFF2-40B4-BE49-F238E27FC236}">
              <a16:creationId xmlns:a16="http://schemas.microsoft.com/office/drawing/2014/main" id="{FA5B35DF-FB5E-488E-B008-0C64B2697AB3}"/>
            </a:ext>
          </a:extLst>
        </xdr:cNvPr>
        <xdr:cNvPicPr preferRelativeResize="0">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17630775"/>
          <a:ext cx="1305265" cy="716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95</xdr:row>
      <xdr:rowOff>76200</xdr:rowOff>
    </xdr:from>
    <xdr:to>
      <xdr:col>0</xdr:col>
      <xdr:colOff>1323975</xdr:colOff>
      <xdr:row>99</xdr:row>
      <xdr:rowOff>40650</xdr:rowOff>
    </xdr:to>
    <xdr:pic>
      <xdr:nvPicPr>
        <xdr:cNvPr id="60" name="image141.jpg">
          <a:extLst>
            <a:ext uri="{FF2B5EF4-FFF2-40B4-BE49-F238E27FC236}">
              <a16:creationId xmlns:a16="http://schemas.microsoft.com/office/drawing/2014/main" id="{4C05B233-5D29-4097-903C-AB3341EA01E9}"/>
            </a:ext>
          </a:extLst>
        </xdr:cNvPr>
        <xdr:cNvPicPr preferRelativeResize="0">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0431125"/>
          <a:ext cx="1247775" cy="65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74295</xdr:colOff>
      <xdr:row>100</xdr:row>
      <xdr:rowOff>78105</xdr:rowOff>
    </xdr:from>
    <xdr:to>
      <xdr:col>0</xdr:col>
      <xdr:colOff>1322070</xdr:colOff>
      <xdr:row>103</xdr:row>
      <xdr:rowOff>156855</xdr:rowOff>
    </xdr:to>
    <xdr:pic>
      <xdr:nvPicPr>
        <xdr:cNvPr id="61" name="image141.jpg">
          <a:extLst>
            <a:ext uri="{FF2B5EF4-FFF2-40B4-BE49-F238E27FC236}">
              <a16:creationId xmlns:a16="http://schemas.microsoft.com/office/drawing/2014/main" id="{58F61E75-373A-47CD-B6B5-9B1C1EA66F1C}"/>
            </a:ext>
          </a:extLst>
        </xdr:cNvPr>
        <xdr:cNvPicPr preferRelativeResize="0">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4295" y="21309330"/>
          <a:ext cx="1247775" cy="65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28576</xdr:colOff>
      <xdr:row>109</xdr:row>
      <xdr:rowOff>157486</xdr:rowOff>
    </xdr:from>
    <xdr:to>
      <xdr:col>0</xdr:col>
      <xdr:colOff>1295400</xdr:colOff>
      <xdr:row>113</xdr:row>
      <xdr:rowOff>140172</xdr:rowOff>
    </xdr:to>
    <xdr:pic>
      <xdr:nvPicPr>
        <xdr:cNvPr id="63" name="Рисунок 30">
          <a:extLst>
            <a:ext uri="{FF2B5EF4-FFF2-40B4-BE49-F238E27FC236}">
              <a16:creationId xmlns:a16="http://schemas.microsoft.com/office/drawing/2014/main" id="{5200E3F5-7FB5-4CA2-BDBC-774336B2AE0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6" y="26151211"/>
          <a:ext cx="1266824" cy="744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257178</xdr:colOff>
      <xdr:row>67</xdr:row>
      <xdr:rowOff>47626</xdr:rowOff>
    </xdr:from>
    <xdr:ext cx="829906" cy="361949"/>
    <xdr:pic>
      <xdr:nvPicPr>
        <xdr:cNvPr id="66" name="Рисунок 65">
          <a:extLst>
            <a:ext uri="{FF2B5EF4-FFF2-40B4-BE49-F238E27FC236}">
              <a16:creationId xmlns:a16="http://schemas.microsoft.com/office/drawing/2014/main" id="{A7DDD6CB-DE2D-4557-B799-15D6853ECA5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7178" y="15278101"/>
          <a:ext cx="829906" cy="361949"/>
        </a:xfrm>
        <a:prstGeom prst="rect">
          <a:avLst/>
        </a:prstGeom>
      </xdr:spPr>
    </xdr:pic>
    <xdr:clientData/>
  </xdr:oneCellAnchor>
  <xdr:oneCellAnchor>
    <xdr:from>
      <xdr:col>0</xdr:col>
      <xdr:colOff>314325</xdr:colOff>
      <xdr:row>64</xdr:row>
      <xdr:rowOff>3827</xdr:rowOff>
    </xdr:from>
    <xdr:ext cx="657225" cy="350455"/>
    <xdr:pic>
      <xdr:nvPicPr>
        <xdr:cNvPr id="67" name="Рисунок 66">
          <a:extLst>
            <a:ext uri="{FF2B5EF4-FFF2-40B4-BE49-F238E27FC236}">
              <a16:creationId xmlns:a16="http://schemas.microsoft.com/office/drawing/2014/main" id="{7F3ACADD-4621-4A9D-9FD2-862617B6B61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14325" y="14662802"/>
          <a:ext cx="657225" cy="350455"/>
        </a:xfrm>
        <a:prstGeom prst="rect">
          <a:avLst/>
        </a:prstGeom>
      </xdr:spPr>
    </xdr:pic>
    <xdr:clientData/>
  </xdr:oneCellAnchor>
  <xdr:twoCellAnchor editAs="oneCell">
    <xdr:from>
      <xdr:col>0</xdr:col>
      <xdr:colOff>0</xdr:colOff>
      <xdr:row>58</xdr:row>
      <xdr:rowOff>85724</xdr:rowOff>
    </xdr:from>
    <xdr:to>
      <xdr:col>0</xdr:col>
      <xdr:colOff>1352550</xdr:colOff>
      <xdr:row>60</xdr:row>
      <xdr:rowOff>55385</xdr:rowOff>
    </xdr:to>
    <xdr:pic>
      <xdr:nvPicPr>
        <xdr:cNvPr id="68" name="Рисунок 67">
          <a:extLst>
            <a:ext uri="{FF2B5EF4-FFF2-40B4-BE49-F238E27FC236}">
              <a16:creationId xmlns:a16="http://schemas.microsoft.com/office/drawing/2014/main" id="{78E7F6D2-DCAB-492A-A055-5C00E236F634}"/>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0" y="13601699"/>
          <a:ext cx="1352550" cy="350661"/>
        </a:xfrm>
        <a:prstGeom prst="rect">
          <a:avLst/>
        </a:prstGeom>
      </xdr:spPr>
    </xdr:pic>
    <xdr:clientData/>
  </xdr:twoCellAnchor>
  <xdr:twoCellAnchor editAs="oneCell">
    <xdr:from>
      <xdr:col>0</xdr:col>
      <xdr:colOff>209550</xdr:colOff>
      <xdr:row>61</xdr:row>
      <xdr:rowOff>28575</xdr:rowOff>
    </xdr:from>
    <xdr:to>
      <xdr:col>0</xdr:col>
      <xdr:colOff>1162050</xdr:colOff>
      <xdr:row>62</xdr:row>
      <xdr:rowOff>138112</xdr:rowOff>
    </xdr:to>
    <xdr:pic>
      <xdr:nvPicPr>
        <xdr:cNvPr id="69" name="Рисунок 68">
          <a:extLst>
            <a:ext uri="{FF2B5EF4-FFF2-40B4-BE49-F238E27FC236}">
              <a16:creationId xmlns:a16="http://schemas.microsoft.com/office/drawing/2014/main" id="{BEDE2609-BE16-4AB9-82AD-1502FC931F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09550" y="14116050"/>
          <a:ext cx="952500" cy="300037"/>
        </a:xfrm>
        <a:prstGeom prst="rect">
          <a:avLst/>
        </a:prstGeom>
      </xdr:spPr>
    </xdr:pic>
    <xdr:clientData/>
  </xdr:twoCellAnchor>
  <xdr:twoCellAnchor editAs="oneCell">
    <xdr:from>
      <xdr:col>0</xdr:col>
      <xdr:colOff>95250</xdr:colOff>
      <xdr:row>146</xdr:row>
      <xdr:rowOff>171450</xdr:rowOff>
    </xdr:from>
    <xdr:to>
      <xdr:col>0</xdr:col>
      <xdr:colOff>1209675</xdr:colOff>
      <xdr:row>150</xdr:row>
      <xdr:rowOff>166273</xdr:rowOff>
    </xdr:to>
    <xdr:pic>
      <xdr:nvPicPr>
        <xdr:cNvPr id="75" name="Рисунок 74">
          <a:extLst>
            <a:ext uri="{FF2B5EF4-FFF2-40B4-BE49-F238E27FC236}">
              <a16:creationId xmlns:a16="http://schemas.microsoft.com/office/drawing/2014/main" id="{C5247572-6D7D-43E8-BA45-8E3239C022F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5250" y="30070425"/>
          <a:ext cx="1114425" cy="756823"/>
        </a:xfrm>
        <a:prstGeom prst="rect">
          <a:avLst/>
        </a:prstGeom>
      </xdr:spPr>
    </xdr:pic>
    <xdr:clientData/>
  </xdr:twoCellAnchor>
  <xdr:twoCellAnchor editAs="oneCell">
    <xdr:from>
      <xdr:col>0</xdr:col>
      <xdr:colOff>9525</xdr:colOff>
      <xdr:row>85</xdr:row>
      <xdr:rowOff>95250</xdr:rowOff>
    </xdr:from>
    <xdr:to>
      <xdr:col>0</xdr:col>
      <xdr:colOff>1314790</xdr:colOff>
      <xdr:row>89</xdr:row>
      <xdr:rowOff>49866</xdr:rowOff>
    </xdr:to>
    <xdr:pic>
      <xdr:nvPicPr>
        <xdr:cNvPr id="76" name="image134.jpg">
          <a:extLst>
            <a:ext uri="{FF2B5EF4-FFF2-40B4-BE49-F238E27FC236}">
              <a16:creationId xmlns:a16="http://schemas.microsoft.com/office/drawing/2014/main" id="{083E6C63-F743-4CBA-BA57-1C12A7AFE3F9}"/>
            </a:ext>
          </a:extLst>
        </xdr:cNvPr>
        <xdr:cNvPicPr preferRelativeResize="0">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525" y="20888325"/>
          <a:ext cx="1305265" cy="716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152</xdr:row>
      <xdr:rowOff>19050</xdr:rowOff>
    </xdr:from>
    <xdr:to>
      <xdr:col>0</xdr:col>
      <xdr:colOff>1152524</xdr:colOff>
      <xdr:row>155</xdr:row>
      <xdr:rowOff>9425</xdr:rowOff>
    </xdr:to>
    <xdr:pic>
      <xdr:nvPicPr>
        <xdr:cNvPr id="97" name="Рисунок 96">
          <a:extLst>
            <a:ext uri="{FF2B5EF4-FFF2-40B4-BE49-F238E27FC236}">
              <a16:creationId xmlns:a16="http://schemas.microsoft.com/office/drawing/2014/main" id="{9CC4FE6D-2089-4856-9DCD-309B6A2F69B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95275" y="31118175"/>
          <a:ext cx="857249" cy="561875"/>
        </a:xfrm>
        <a:prstGeom prst="rect">
          <a:avLst/>
        </a:prstGeom>
      </xdr:spPr>
    </xdr:pic>
    <xdr:clientData/>
  </xdr:twoCellAnchor>
  <xdr:twoCellAnchor editAs="oneCell">
    <xdr:from>
      <xdr:col>0</xdr:col>
      <xdr:colOff>1</xdr:colOff>
      <xdr:row>5</xdr:row>
      <xdr:rowOff>57150</xdr:rowOff>
    </xdr:from>
    <xdr:to>
      <xdr:col>0</xdr:col>
      <xdr:colOff>1362075</xdr:colOff>
      <xdr:row>7</xdr:row>
      <xdr:rowOff>0</xdr:rowOff>
    </xdr:to>
    <xdr:pic>
      <xdr:nvPicPr>
        <xdr:cNvPr id="98" name="Рисунок 97">
          <a:extLst>
            <a:ext uri="{FF2B5EF4-FFF2-40B4-BE49-F238E27FC236}">
              <a16:creationId xmlns:a16="http://schemas.microsoft.com/office/drawing/2014/main" id="{2C0C73C0-09D6-46DA-95A3-A74A054FFA4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 y="990600"/>
          <a:ext cx="1362074" cy="323850"/>
        </a:xfrm>
        <a:prstGeom prst="rect">
          <a:avLst/>
        </a:prstGeom>
      </xdr:spPr>
    </xdr:pic>
    <xdr:clientData/>
  </xdr:twoCellAnchor>
  <xdr:twoCellAnchor editAs="oneCell">
    <xdr:from>
      <xdr:col>0</xdr:col>
      <xdr:colOff>142875</xdr:colOff>
      <xdr:row>140</xdr:row>
      <xdr:rowOff>114299</xdr:rowOff>
    </xdr:from>
    <xdr:to>
      <xdr:col>0</xdr:col>
      <xdr:colOff>1297541</xdr:colOff>
      <xdr:row>146</xdr:row>
      <xdr:rowOff>47625</xdr:rowOff>
    </xdr:to>
    <xdr:pic>
      <xdr:nvPicPr>
        <xdr:cNvPr id="99" name="Рисунок 98">
          <a:extLst>
            <a:ext uri="{FF2B5EF4-FFF2-40B4-BE49-F238E27FC236}">
              <a16:creationId xmlns:a16="http://schemas.microsoft.com/office/drawing/2014/main" id="{21EDB597-7F5B-45DA-A8A1-DC104BAE057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2875" y="28870274"/>
          <a:ext cx="1154666" cy="1076326"/>
        </a:xfrm>
        <a:prstGeom prst="rect">
          <a:avLst/>
        </a:prstGeom>
      </xdr:spPr>
    </xdr:pic>
    <xdr:clientData/>
  </xdr:twoCellAnchor>
  <xdr:twoCellAnchor editAs="oneCell">
    <xdr:from>
      <xdr:col>0</xdr:col>
      <xdr:colOff>95249</xdr:colOff>
      <xdr:row>133</xdr:row>
      <xdr:rowOff>64628</xdr:rowOff>
    </xdr:from>
    <xdr:to>
      <xdr:col>0</xdr:col>
      <xdr:colOff>1325424</xdr:colOff>
      <xdr:row>139</xdr:row>
      <xdr:rowOff>133349</xdr:rowOff>
    </xdr:to>
    <xdr:pic>
      <xdr:nvPicPr>
        <xdr:cNvPr id="104" name="Рисунок 103">
          <a:extLst>
            <a:ext uri="{FF2B5EF4-FFF2-40B4-BE49-F238E27FC236}">
              <a16:creationId xmlns:a16="http://schemas.microsoft.com/office/drawing/2014/main" id="{B1912779-6C61-4CBC-A1C9-FEB65DFD9FB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5249" y="27487103"/>
          <a:ext cx="1230175" cy="1211721"/>
        </a:xfrm>
        <a:prstGeom prst="rect">
          <a:avLst/>
        </a:prstGeom>
      </xdr:spPr>
    </xdr:pic>
    <xdr:clientData/>
  </xdr:twoCellAnchor>
  <xdr:twoCellAnchor editAs="oneCell">
    <xdr:from>
      <xdr:col>0</xdr:col>
      <xdr:colOff>257176</xdr:colOff>
      <xdr:row>10</xdr:row>
      <xdr:rowOff>152401</xdr:rowOff>
    </xdr:from>
    <xdr:to>
      <xdr:col>0</xdr:col>
      <xdr:colOff>1033620</xdr:colOff>
      <xdr:row>12</xdr:row>
      <xdr:rowOff>180975</xdr:rowOff>
    </xdr:to>
    <xdr:pic>
      <xdr:nvPicPr>
        <xdr:cNvPr id="123" name="Рисунок 122">
          <a:extLst>
            <a:ext uri="{FF2B5EF4-FFF2-40B4-BE49-F238E27FC236}">
              <a16:creationId xmlns:a16="http://schemas.microsoft.com/office/drawing/2014/main" id="{3029F46F-047A-4D0A-B601-2ADC96AD45E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57176" y="2038351"/>
          <a:ext cx="776444" cy="409574"/>
        </a:xfrm>
        <a:prstGeom prst="rect">
          <a:avLst/>
        </a:prstGeom>
      </xdr:spPr>
    </xdr:pic>
    <xdr:clientData/>
  </xdr:twoCellAnchor>
  <xdr:oneCellAnchor>
    <xdr:from>
      <xdr:col>0</xdr:col>
      <xdr:colOff>238126</xdr:colOff>
      <xdr:row>14</xdr:row>
      <xdr:rowOff>0</xdr:rowOff>
    </xdr:from>
    <xdr:ext cx="819150" cy="540637"/>
    <xdr:pic>
      <xdr:nvPicPr>
        <xdr:cNvPr id="124" name="Рисунок 123">
          <a:extLst>
            <a:ext uri="{FF2B5EF4-FFF2-40B4-BE49-F238E27FC236}">
              <a16:creationId xmlns:a16="http://schemas.microsoft.com/office/drawing/2014/main" id="{76744A56-B510-4416-ACA0-ADA5F688A0E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38126" y="3398140"/>
          <a:ext cx="819150" cy="540637"/>
        </a:xfrm>
        <a:prstGeom prst="rect">
          <a:avLst/>
        </a:prstGeom>
      </xdr:spPr>
    </xdr:pic>
    <xdr:clientData/>
  </xdr:oneCellAnchor>
  <xdr:oneCellAnchor>
    <xdr:from>
      <xdr:col>0</xdr:col>
      <xdr:colOff>28574</xdr:colOff>
      <xdr:row>17</xdr:row>
      <xdr:rowOff>114300</xdr:rowOff>
    </xdr:from>
    <xdr:ext cx="1279163" cy="203214"/>
    <xdr:pic>
      <xdr:nvPicPr>
        <xdr:cNvPr id="125" name="Рисунок 124">
          <a:extLst>
            <a:ext uri="{FF2B5EF4-FFF2-40B4-BE49-F238E27FC236}">
              <a16:creationId xmlns:a16="http://schemas.microsoft.com/office/drawing/2014/main" id="{8CC5C9CD-E95F-472B-BE02-7201B0F836F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574" y="4095750"/>
          <a:ext cx="1279163" cy="203214"/>
        </a:xfrm>
        <a:prstGeom prst="rect">
          <a:avLst/>
        </a:prstGeom>
      </xdr:spPr>
    </xdr:pic>
    <xdr:clientData/>
  </xdr:oneCellAnchor>
  <xdr:twoCellAnchor editAs="oneCell">
    <xdr:from>
      <xdr:col>0</xdr:col>
      <xdr:colOff>76200</xdr:colOff>
      <xdr:row>54</xdr:row>
      <xdr:rowOff>47625</xdr:rowOff>
    </xdr:from>
    <xdr:to>
      <xdr:col>0</xdr:col>
      <xdr:colOff>1321889</xdr:colOff>
      <xdr:row>56</xdr:row>
      <xdr:rowOff>95250</xdr:rowOff>
    </xdr:to>
    <xdr:pic>
      <xdr:nvPicPr>
        <xdr:cNvPr id="130" name="Рисунок 129">
          <a:extLst>
            <a:ext uri="{FF2B5EF4-FFF2-40B4-BE49-F238E27FC236}">
              <a16:creationId xmlns:a16="http://schemas.microsoft.com/office/drawing/2014/main" id="{1BE9C722-64E5-4E72-ADB6-179C0AA7E19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6200" y="10220325"/>
          <a:ext cx="1245689" cy="428625"/>
        </a:xfrm>
        <a:prstGeom prst="rect">
          <a:avLst/>
        </a:prstGeom>
      </xdr:spPr>
    </xdr:pic>
    <xdr:clientData/>
  </xdr:twoCellAnchor>
  <xdr:twoCellAnchor editAs="oneCell">
    <xdr:from>
      <xdr:col>0</xdr:col>
      <xdr:colOff>1</xdr:colOff>
      <xdr:row>51</xdr:row>
      <xdr:rowOff>85726</xdr:rowOff>
    </xdr:from>
    <xdr:to>
      <xdr:col>0</xdr:col>
      <xdr:colOff>1361104</xdr:colOff>
      <xdr:row>53</xdr:row>
      <xdr:rowOff>66676</xdr:rowOff>
    </xdr:to>
    <xdr:pic>
      <xdr:nvPicPr>
        <xdr:cNvPr id="131" name="Рисунок 130">
          <a:extLst>
            <a:ext uri="{FF2B5EF4-FFF2-40B4-BE49-F238E27FC236}">
              <a16:creationId xmlns:a16="http://schemas.microsoft.com/office/drawing/2014/main" id="{DD15F244-900F-43C0-91EE-4B846C1736B4}"/>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 y="9686926"/>
          <a:ext cx="1361103" cy="361950"/>
        </a:xfrm>
        <a:prstGeom prst="rect">
          <a:avLst/>
        </a:prstGeom>
      </xdr:spPr>
    </xdr:pic>
    <xdr:clientData/>
  </xdr:twoCellAnchor>
  <xdr:twoCellAnchor editAs="oneCell">
    <xdr:from>
      <xdr:col>0</xdr:col>
      <xdr:colOff>0</xdr:colOff>
      <xdr:row>8</xdr:row>
      <xdr:rowOff>28575</xdr:rowOff>
    </xdr:from>
    <xdr:to>
      <xdr:col>0</xdr:col>
      <xdr:colOff>1362074</xdr:colOff>
      <xdr:row>9</xdr:row>
      <xdr:rowOff>161925</xdr:rowOff>
    </xdr:to>
    <xdr:pic>
      <xdr:nvPicPr>
        <xdr:cNvPr id="149" name="Рисунок 148">
          <a:extLst>
            <a:ext uri="{FF2B5EF4-FFF2-40B4-BE49-F238E27FC236}">
              <a16:creationId xmlns:a16="http://schemas.microsoft.com/office/drawing/2014/main" id="{7C425E96-A8F8-4FE0-8152-0013FB9ECB5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0" y="1533525"/>
          <a:ext cx="1362074" cy="323850"/>
        </a:xfrm>
        <a:prstGeom prst="rect">
          <a:avLst/>
        </a:prstGeom>
      </xdr:spPr>
    </xdr:pic>
    <xdr:clientData/>
  </xdr:twoCellAnchor>
  <xdr:twoCellAnchor editAs="oneCell">
    <xdr:from>
      <xdr:col>0</xdr:col>
      <xdr:colOff>104776</xdr:colOff>
      <xdr:row>115</xdr:row>
      <xdr:rowOff>114301</xdr:rowOff>
    </xdr:from>
    <xdr:to>
      <xdr:col>0</xdr:col>
      <xdr:colOff>1266825</xdr:colOff>
      <xdr:row>122</xdr:row>
      <xdr:rowOff>63806</xdr:rowOff>
    </xdr:to>
    <xdr:pic>
      <xdr:nvPicPr>
        <xdr:cNvPr id="151" name="Рисунок 150">
          <a:extLst>
            <a:ext uri="{FF2B5EF4-FFF2-40B4-BE49-F238E27FC236}">
              <a16:creationId xmlns:a16="http://schemas.microsoft.com/office/drawing/2014/main" id="{F493DBEB-A763-40C9-A26B-200DBF712F0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04776" y="24260176"/>
          <a:ext cx="1162049" cy="1283005"/>
        </a:xfrm>
        <a:prstGeom prst="rect">
          <a:avLst/>
        </a:prstGeom>
      </xdr:spPr>
    </xdr:pic>
    <xdr:clientData/>
  </xdr:twoCellAnchor>
  <xdr:twoCellAnchor editAs="oneCell">
    <xdr:from>
      <xdr:col>0</xdr:col>
      <xdr:colOff>200023</xdr:colOff>
      <xdr:row>124</xdr:row>
      <xdr:rowOff>19049</xdr:rowOff>
    </xdr:from>
    <xdr:to>
      <xdr:col>0</xdr:col>
      <xdr:colOff>1171574</xdr:colOff>
      <xdr:row>131</xdr:row>
      <xdr:rowOff>63302</xdr:rowOff>
    </xdr:to>
    <xdr:pic>
      <xdr:nvPicPr>
        <xdr:cNvPr id="156" name="Рисунок 155">
          <a:extLst>
            <a:ext uri="{FF2B5EF4-FFF2-40B4-BE49-F238E27FC236}">
              <a16:creationId xmlns:a16="http://schemas.microsoft.com/office/drawing/2014/main" id="{FA391C1D-00C5-4E65-B6E1-A171A74F6D6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00023" y="25879424"/>
          <a:ext cx="971551" cy="1263453"/>
        </a:xfrm>
        <a:prstGeom prst="rect">
          <a:avLst/>
        </a:prstGeom>
      </xdr:spPr>
    </xdr:pic>
    <xdr:clientData/>
  </xdr:twoCellAnchor>
  <xdr:twoCellAnchor editAs="oneCell">
    <xdr:from>
      <xdr:col>0</xdr:col>
      <xdr:colOff>219074</xdr:colOff>
      <xdr:row>157</xdr:row>
      <xdr:rowOff>82730</xdr:rowOff>
    </xdr:from>
    <xdr:to>
      <xdr:col>0</xdr:col>
      <xdr:colOff>1076325</xdr:colOff>
      <xdr:row>161</xdr:row>
      <xdr:rowOff>114300</xdr:rowOff>
    </xdr:to>
    <xdr:pic>
      <xdr:nvPicPr>
        <xdr:cNvPr id="3" name="Рисунок 2">
          <a:extLst>
            <a:ext uri="{FF2B5EF4-FFF2-40B4-BE49-F238E27FC236}">
              <a16:creationId xmlns:a16="http://schemas.microsoft.com/office/drawing/2014/main" id="{B4FD6740-A2E5-C86F-5DD1-DA0A648B812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19074" y="32134355"/>
          <a:ext cx="857251" cy="793570"/>
        </a:xfrm>
        <a:prstGeom prst="rect">
          <a:avLst/>
        </a:prstGeom>
      </xdr:spPr>
    </xdr:pic>
    <xdr:clientData/>
  </xdr:twoCellAnchor>
  <xdr:twoCellAnchor editAs="oneCell">
    <xdr:from>
      <xdr:col>0</xdr:col>
      <xdr:colOff>161924</xdr:colOff>
      <xdr:row>166</xdr:row>
      <xdr:rowOff>66675</xdr:rowOff>
    </xdr:from>
    <xdr:to>
      <xdr:col>0</xdr:col>
      <xdr:colOff>1181099</xdr:colOff>
      <xdr:row>170</xdr:row>
      <xdr:rowOff>157938</xdr:rowOff>
    </xdr:to>
    <xdr:pic>
      <xdr:nvPicPr>
        <xdr:cNvPr id="5" name="Рисунок 4">
          <a:extLst>
            <a:ext uri="{FF2B5EF4-FFF2-40B4-BE49-F238E27FC236}">
              <a16:creationId xmlns:a16="http://schemas.microsoft.com/office/drawing/2014/main" id="{705B13A5-49DB-CD2B-E7C8-1ECF6F1E1D58}"/>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1924" y="34594800"/>
          <a:ext cx="1019175" cy="853263"/>
        </a:xfrm>
        <a:prstGeom prst="rect">
          <a:avLst/>
        </a:prstGeom>
      </xdr:spPr>
    </xdr:pic>
    <xdr:clientData/>
  </xdr:twoCellAnchor>
  <xdr:twoCellAnchor editAs="oneCell">
    <xdr:from>
      <xdr:col>0</xdr:col>
      <xdr:colOff>152400</xdr:colOff>
      <xdr:row>25</xdr:row>
      <xdr:rowOff>180975</xdr:rowOff>
    </xdr:from>
    <xdr:to>
      <xdr:col>0</xdr:col>
      <xdr:colOff>1057275</xdr:colOff>
      <xdr:row>27</xdr:row>
      <xdr:rowOff>165312</xdr:rowOff>
    </xdr:to>
    <xdr:pic>
      <xdr:nvPicPr>
        <xdr:cNvPr id="4" name="Рисунок 3">
          <a:extLst>
            <a:ext uri="{FF2B5EF4-FFF2-40B4-BE49-F238E27FC236}">
              <a16:creationId xmlns:a16="http://schemas.microsoft.com/office/drawing/2014/main" id="{A2069706-0685-12E0-1BF9-F57A5CA34DEE}"/>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52400" y="4924425"/>
          <a:ext cx="904875" cy="365337"/>
        </a:xfrm>
        <a:prstGeom prst="rect">
          <a:avLst/>
        </a:prstGeom>
      </xdr:spPr>
    </xdr:pic>
    <xdr:clientData/>
  </xdr:twoCellAnchor>
  <xdr:twoCellAnchor editAs="oneCell">
    <xdr:from>
      <xdr:col>0</xdr:col>
      <xdr:colOff>9525</xdr:colOff>
      <xdr:row>24</xdr:row>
      <xdr:rowOff>66675</xdr:rowOff>
    </xdr:from>
    <xdr:to>
      <xdr:col>0</xdr:col>
      <xdr:colOff>1371599</xdr:colOff>
      <xdr:row>25</xdr:row>
      <xdr:rowOff>104775</xdr:rowOff>
    </xdr:to>
    <xdr:pic>
      <xdr:nvPicPr>
        <xdr:cNvPr id="6" name="Рисунок 5">
          <a:extLst>
            <a:ext uri="{FF2B5EF4-FFF2-40B4-BE49-F238E27FC236}">
              <a16:creationId xmlns:a16="http://schemas.microsoft.com/office/drawing/2014/main" id="{254F3C59-C999-4560-AFEA-DE1BB8B1B0C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525" y="4619625"/>
          <a:ext cx="1362074" cy="228600"/>
        </a:xfrm>
        <a:prstGeom prst="rect">
          <a:avLst/>
        </a:prstGeom>
      </xdr:spPr>
    </xdr:pic>
    <xdr:clientData/>
  </xdr:twoCellAnchor>
  <xdr:twoCellAnchor editAs="oneCell">
    <xdr:from>
      <xdr:col>0</xdr:col>
      <xdr:colOff>238126</xdr:colOff>
      <xdr:row>69</xdr:row>
      <xdr:rowOff>57150</xdr:rowOff>
    </xdr:from>
    <xdr:to>
      <xdr:col>0</xdr:col>
      <xdr:colOff>1114426</xdr:colOff>
      <xdr:row>73</xdr:row>
      <xdr:rowOff>158305</xdr:rowOff>
    </xdr:to>
    <xdr:pic>
      <xdr:nvPicPr>
        <xdr:cNvPr id="8" name="Рисунок 7">
          <a:extLst>
            <a:ext uri="{FF2B5EF4-FFF2-40B4-BE49-F238E27FC236}">
              <a16:creationId xmlns:a16="http://schemas.microsoft.com/office/drawing/2014/main" id="{83D04A1B-B627-49DD-B8A7-B5D419FF1F52}"/>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38126" y="13344525"/>
          <a:ext cx="876300" cy="8631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276226</xdr:colOff>
      <xdr:row>0</xdr:row>
      <xdr:rowOff>28575</xdr:rowOff>
    </xdr:from>
    <xdr:to>
      <xdr:col>0</xdr:col>
      <xdr:colOff>1323976</xdr:colOff>
      <xdr:row>3</xdr:row>
      <xdr:rowOff>125557</xdr:rowOff>
    </xdr:to>
    <xdr:pic>
      <xdr:nvPicPr>
        <xdr:cNvPr id="5652" name="image1.jpg">
          <a:extLst>
            <a:ext uri="{FF2B5EF4-FFF2-40B4-BE49-F238E27FC236}">
              <a16:creationId xmlns:a16="http://schemas.microsoft.com/office/drawing/2014/main" id="{00000000-0008-0000-0100-00001416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6" y="28575"/>
          <a:ext cx="1047750" cy="554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19051</xdr:colOff>
      <xdr:row>8</xdr:row>
      <xdr:rowOff>66255</xdr:rowOff>
    </xdr:from>
    <xdr:to>
      <xdr:col>0</xdr:col>
      <xdr:colOff>1562484</xdr:colOff>
      <xdr:row>28</xdr:row>
      <xdr:rowOff>95250</xdr:rowOff>
    </xdr:to>
    <xdr:pic>
      <xdr:nvPicPr>
        <xdr:cNvPr id="5" name="Рисунок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1" y="1571205"/>
          <a:ext cx="1543433" cy="3838995"/>
        </a:xfrm>
        <a:prstGeom prst="rect">
          <a:avLst/>
        </a:prstGeom>
      </xdr:spPr>
    </xdr:pic>
    <xdr:clientData/>
  </xdr:twoCellAnchor>
  <xdr:twoCellAnchor editAs="oneCell">
    <xdr:from>
      <xdr:col>0</xdr:col>
      <xdr:colOff>409576</xdr:colOff>
      <xdr:row>32</xdr:row>
      <xdr:rowOff>38101</xdr:rowOff>
    </xdr:from>
    <xdr:to>
      <xdr:col>0</xdr:col>
      <xdr:colOff>1104900</xdr:colOff>
      <xdr:row>36</xdr:row>
      <xdr:rowOff>198293</xdr:rowOff>
    </xdr:to>
    <xdr:pic>
      <xdr:nvPicPr>
        <xdr:cNvPr id="8" name="Рисунок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576" y="5810251"/>
          <a:ext cx="695324" cy="1074592"/>
        </a:xfrm>
        <a:prstGeom prst="rect">
          <a:avLst/>
        </a:prstGeom>
      </xdr:spPr>
    </xdr:pic>
    <xdr:clientData/>
  </xdr:twoCellAnchor>
  <xdr:twoCellAnchor editAs="oneCell">
    <xdr:from>
      <xdr:col>0</xdr:col>
      <xdr:colOff>295275</xdr:colOff>
      <xdr:row>37</xdr:row>
      <xdr:rowOff>28575</xdr:rowOff>
    </xdr:from>
    <xdr:to>
      <xdr:col>0</xdr:col>
      <xdr:colOff>1276350</xdr:colOff>
      <xdr:row>41</xdr:row>
      <xdr:rowOff>213081</xdr:rowOff>
    </xdr:to>
    <xdr:pic>
      <xdr:nvPicPr>
        <xdr:cNvPr id="3" name="Рисунок 2">
          <a:extLst>
            <a:ext uri="{FF2B5EF4-FFF2-40B4-BE49-F238E27FC236}">
              <a16:creationId xmlns:a16="http://schemas.microsoft.com/office/drawing/2014/main" id="{40696CF1-EFAF-47E7-AF4D-EAF3D0DF89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5275" y="7248525"/>
          <a:ext cx="981075" cy="10989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4</xdr:row>
      <xdr:rowOff>247650</xdr:rowOff>
    </xdr:from>
    <xdr:ext cx="390525" cy="1181100"/>
    <xdr:pic>
      <xdr:nvPicPr>
        <xdr:cNvPr id="2" name="image142.png" title="Зображення">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581025</xdr:colOff>
      <xdr:row>4</xdr:row>
      <xdr:rowOff>133350</xdr:rowOff>
    </xdr:from>
    <xdr:ext cx="457200" cy="1295400"/>
    <xdr:pic>
      <xdr:nvPicPr>
        <xdr:cNvPr id="3" name="image156.png" title="Зображення">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1143000</xdr:colOff>
      <xdr:row>4</xdr:row>
      <xdr:rowOff>104775</xdr:rowOff>
    </xdr:from>
    <xdr:ext cx="390525" cy="1343025"/>
    <xdr:pic>
      <xdr:nvPicPr>
        <xdr:cNvPr id="4" name="image155.png" title="Зображення">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fPrintsWithSheet="0"/>
  </xdr:oneCellAnchor>
  <xdr:oneCellAnchor>
    <xdr:from>
      <xdr:col>0</xdr:col>
      <xdr:colOff>0</xdr:colOff>
      <xdr:row>19</xdr:row>
      <xdr:rowOff>314325</xdr:rowOff>
    </xdr:from>
    <xdr:ext cx="390525" cy="1114425"/>
    <xdr:pic>
      <xdr:nvPicPr>
        <xdr:cNvPr id="5" name="image149.png" title="Зображення">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400050</xdr:colOff>
      <xdr:row>12</xdr:row>
      <xdr:rowOff>38100</xdr:rowOff>
    </xdr:from>
    <xdr:ext cx="742950" cy="695325"/>
    <xdr:pic>
      <xdr:nvPicPr>
        <xdr:cNvPr id="6" name="image146.png" title="Зображення">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xfrm>
          <a:off x="400050" y="3924300"/>
          <a:ext cx="742950" cy="695325"/>
        </a:xfrm>
        <a:prstGeom prst="rect">
          <a:avLst/>
        </a:prstGeom>
        <a:noFill/>
      </xdr:spPr>
    </xdr:pic>
    <xdr:clientData fLocksWithSheet="0"/>
  </xdr:oneCellAnchor>
  <xdr:oneCellAnchor>
    <xdr:from>
      <xdr:col>0</xdr:col>
      <xdr:colOff>428625</xdr:colOff>
      <xdr:row>17</xdr:row>
      <xdr:rowOff>295275</xdr:rowOff>
    </xdr:from>
    <xdr:ext cx="485775" cy="1524000"/>
    <xdr:pic>
      <xdr:nvPicPr>
        <xdr:cNvPr id="7" name="image152.png" title="Зображення">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952500</xdr:colOff>
      <xdr:row>17</xdr:row>
      <xdr:rowOff>95250</xdr:rowOff>
    </xdr:from>
    <xdr:ext cx="581025" cy="1685925"/>
    <xdr:pic>
      <xdr:nvPicPr>
        <xdr:cNvPr id="8" name="image151.png" title="Зображення">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352425</xdr:colOff>
      <xdr:row>27</xdr:row>
      <xdr:rowOff>38101</xdr:rowOff>
    </xdr:from>
    <xdr:ext cx="638175" cy="704850"/>
    <xdr:pic>
      <xdr:nvPicPr>
        <xdr:cNvPr id="9" name="image145.png" title="Зображення">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8" cstate="print"/>
        <a:stretch>
          <a:fillRect/>
        </a:stretch>
      </xdr:blipFill>
      <xdr:spPr>
        <a:xfrm>
          <a:off x="352425" y="7934326"/>
          <a:ext cx="638175" cy="704850"/>
        </a:xfrm>
        <a:prstGeom prst="rect">
          <a:avLst/>
        </a:prstGeom>
        <a:noFill/>
      </xdr:spPr>
    </xdr:pic>
    <xdr:clientData fLocksWithSheet="0"/>
  </xdr:oneCellAnchor>
  <xdr:oneCellAnchor>
    <xdr:from>
      <xdr:col>0</xdr:col>
      <xdr:colOff>200026</xdr:colOff>
      <xdr:row>33</xdr:row>
      <xdr:rowOff>38101</xdr:rowOff>
    </xdr:from>
    <xdr:ext cx="990600" cy="838200"/>
    <xdr:pic>
      <xdr:nvPicPr>
        <xdr:cNvPr id="10" name="image150.png" title="Зображення">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9" cstate="print"/>
        <a:stretch>
          <a:fillRect/>
        </a:stretch>
      </xdr:blipFill>
      <xdr:spPr>
        <a:xfrm>
          <a:off x="200026" y="10582276"/>
          <a:ext cx="990600" cy="838200"/>
        </a:xfrm>
        <a:prstGeom prst="rect">
          <a:avLst/>
        </a:prstGeom>
        <a:noFill/>
      </xdr:spPr>
    </xdr:pic>
    <xdr:clientData fLocksWithSheet="0"/>
  </xdr:oneCellAnchor>
  <xdr:oneCellAnchor>
    <xdr:from>
      <xdr:col>0</xdr:col>
      <xdr:colOff>428624</xdr:colOff>
      <xdr:row>35</xdr:row>
      <xdr:rowOff>104775</xdr:rowOff>
    </xdr:from>
    <xdr:ext cx="600075" cy="647700"/>
    <xdr:pic>
      <xdr:nvPicPr>
        <xdr:cNvPr id="11" name="image154.png" title="Зображення">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0" cstate="print"/>
        <a:stretch>
          <a:fillRect/>
        </a:stretch>
      </xdr:blipFill>
      <xdr:spPr>
        <a:xfrm>
          <a:off x="428624" y="11830050"/>
          <a:ext cx="600075" cy="647700"/>
        </a:xfrm>
        <a:prstGeom prst="rect">
          <a:avLst/>
        </a:prstGeom>
        <a:noFill/>
      </xdr:spPr>
    </xdr:pic>
    <xdr:clientData fLocksWithSheet="0"/>
  </xdr:oneCellAnchor>
  <xdr:twoCellAnchor editAs="oneCell">
    <xdr:from>
      <xdr:col>0</xdr:col>
      <xdr:colOff>400050</xdr:colOff>
      <xdr:row>14</xdr:row>
      <xdr:rowOff>66675</xdr:rowOff>
    </xdr:from>
    <xdr:to>
      <xdr:col>0</xdr:col>
      <xdr:colOff>1028700</xdr:colOff>
      <xdr:row>15</xdr:row>
      <xdr:rowOff>333375</xdr:rowOff>
    </xdr:to>
    <xdr:pic>
      <xdr:nvPicPr>
        <xdr:cNvPr id="34941" name="image147.png">
          <a:extLst>
            <a:ext uri="{FF2B5EF4-FFF2-40B4-BE49-F238E27FC236}">
              <a16:creationId xmlns:a16="http://schemas.microsoft.com/office/drawing/2014/main" id="{00000000-0008-0000-0200-00007D880000}"/>
            </a:ext>
          </a:extLst>
        </xdr:cNvPr>
        <xdr:cNvPicPr preferRelativeResize="0">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00050" y="4924425"/>
          <a:ext cx="6286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257175</xdr:colOff>
      <xdr:row>29</xdr:row>
      <xdr:rowOff>133350</xdr:rowOff>
    </xdr:from>
    <xdr:to>
      <xdr:col>0</xdr:col>
      <xdr:colOff>1123950</xdr:colOff>
      <xdr:row>31</xdr:row>
      <xdr:rowOff>171450</xdr:rowOff>
    </xdr:to>
    <xdr:pic>
      <xdr:nvPicPr>
        <xdr:cNvPr id="34942" name="image170.png">
          <a:extLst>
            <a:ext uri="{FF2B5EF4-FFF2-40B4-BE49-F238E27FC236}">
              <a16:creationId xmlns:a16="http://schemas.microsoft.com/office/drawing/2014/main" id="{00000000-0008-0000-0200-00007E880000}"/>
            </a:ext>
          </a:extLst>
        </xdr:cNvPr>
        <xdr:cNvPicPr preferRelativeResize="0">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57175" y="9115425"/>
          <a:ext cx="866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323850</xdr:colOff>
      <xdr:row>30</xdr:row>
      <xdr:rowOff>590550</xdr:rowOff>
    </xdr:from>
    <xdr:to>
      <xdr:col>0</xdr:col>
      <xdr:colOff>1181100</xdr:colOff>
      <xdr:row>32</xdr:row>
      <xdr:rowOff>361950</xdr:rowOff>
    </xdr:to>
    <xdr:pic>
      <xdr:nvPicPr>
        <xdr:cNvPr id="34943" name="image153.png">
          <a:extLst>
            <a:ext uri="{FF2B5EF4-FFF2-40B4-BE49-F238E27FC236}">
              <a16:creationId xmlns:a16="http://schemas.microsoft.com/office/drawing/2014/main" id="{00000000-0008-0000-0200-00007F880000}"/>
            </a:ext>
          </a:extLst>
        </xdr:cNvPr>
        <xdr:cNvPicPr preferRelativeResize="0">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23850" y="9810750"/>
          <a:ext cx="8572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142875</xdr:colOff>
      <xdr:row>10</xdr:row>
      <xdr:rowOff>9525</xdr:rowOff>
    </xdr:from>
    <xdr:to>
      <xdr:col>0</xdr:col>
      <xdr:colOff>1352550</xdr:colOff>
      <xdr:row>11</xdr:row>
      <xdr:rowOff>135620</xdr:rowOff>
    </xdr:to>
    <xdr:pic>
      <xdr:nvPicPr>
        <xdr:cNvPr id="13" name="Рисунок 12">
          <a:extLst>
            <a:ext uri="{FF2B5EF4-FFF2-40B4-BE49-F238E27FC236}">
              <a16:creationId xmlns:a16="http://schemas.microsoft.com/office/drawing/2014/main" id="{8CFD1304-B778-44AE-8E07-73FA35FE4F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42875" y="2943225"/>
          <a:ext cx="1209675" cy="5832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409575</xdr:colOff>
      <xdr:row>3</xdr:row>
      <xdr:rowOff>47625</xdr:rowOff>
    </xdr:from>
    <xdr:ext cx="428625" cy="590550"/>
    <xdr:pic>
      <xdr:nvPicPr>
        <xdr:cNvPr id="2" name="image160.png" title="Зображення">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xdr:oneCellAnchor>
  <xdr:oneCellAnchor>
    <xdr:from>
      <xdr:col>0</xdr:col>
      <xdr:colOff>352425</xdr:colOff>
      <xdr:row>6</xdr:row>
      <xdr:rowOff>19050</xdr:rowOff>
    </xdr:from>
    <xdr:ext cx="542925" cy="590550"/>
    <xdr:pic>
      <xdr:nvPicPr>
        <xdr:cNvPr id="3" name="image166.png" title="Зображення">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xdr:oneCellAnchor>
  <xdr:oneCellAnchor>
    <xdr:from>
      <xdr:col>0</xdr:col>
      <xdr:colOff>352425</xdr:colOff>
      <xdr:row>6</xdr:row>
      <xdr:rowOff>704850</xdr:rowOff>
    </xdr:from>
    <xdr:ext cx="638175" cy="638175"/>
    <xdr:pic>
      <xdr:nvPicPr>
        <xdr:cNvPr id="4" name="image159.png" title="Зображення">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xdr:oneCellAnchor>
  <xdr:oneCellAnchor>
    <xdr:from>
      <xdr:col>0</xdr:col>
      <xdr:colOff>361950</xdr:colOff>
      <xdr:row>7</xdr:row>
      <xdr:rowOff>714375</xdr:rowOff>
    </xdr:from>
    <xdr:ext cx="638175" cy="638175"/>
    <xdr:pic>
      <xdr:nvPicPr>
        <xdr:cNvPr id="5" name="image164.png" title="Зображення">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xdr:oneCellAnchor>
  <xdr:oneCellAnchor>
    <xdr:from>
      <xdr:col>0</xdr:col>
      <xdr:colOff>361950</xdr:colOff>
      <xdr:row>10</xdr:row>
      <xdr:rowOff>47625</xdr:rowOff>
    </xdr:from>
    <xdr:ext cx="485775" cy="638175"/>
    <xdr:pic>
      <xdr:nvPicPr>
        <xdr:cNvPr id="6" name="image174.png" title="Зображення">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342900</xdr:colOff>
      <xdr:row>11</xdr:row>
      <xdr:rowOff>742950</xdr:rowOff>
    </xdr:from>
    <xdr:ext cx="666750" cy="723900"/>
    <xdr:pic>
      <xdr:nvPicPr>
        <xdr:cNvPr id="7" name="image165.jpg" title="Зображення">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314325</xdr:colOff>
      <xdr:row>12</xdr:row>
      <xdr:rowOff>752475</xdr:rowOff>
    </xdr:from>
    <xdr:ext cx="781050" cy="762000"/>
    <xdr:pic>
      <xdr:nvPicPr>
        <xdr:cNvPr id="8" name="image161.jpg" title="Зображення">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295275</xdr:colOff>
      <xdr:row>13</xdr:row>
      <xdr:rowOff>762000</xdr:rowOff>
    </xdr:from>
    <xdr:ext cx="876300" cy="723900"/>
    <xdr:pic>
      <xdr:nvPicPr>
        <xdr:cNvPr id="9" name="image162.png" title="Зображення">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314325</xdr:colOff>
      <xdr:row>14</xdr:row>
      <xdr:rowOff>733425</xdr:rowOff>
    </xdr:from>
    <xdr:ext cx="876300" cy="762000"/>
    <xdr:pic>
      <xdr:nvPicPr>
        <xdr:cNvPr id="10" name="image171.jpg" title="Зображення">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419100</xdr:colOff>
      <xdr:row>18</xdr:row>
      <xdr:rowOff>66675</xdr:rowOff>
    </xdr:from>
    <xdr:ext cx="485775" cy="590550"/>
    <xdr:pic>
      <xdr:nvPicPr>
        <xdr:cNvPr id="11" name="image163.jpg" title="Зображення">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0</xdr:col>
      <xdr:colOff>419100</xdr:colOff>
      <xdr:row>19</xdr:row>
      <xdr:rowOff>38100</xdr:rowOff>
    </xdr:from>
    <xdr:ext cx="485775" cy="590550"/>
    <xdr:pic>
      <xdr:nvPicPr>
        <xdr:cNvPr id="12" name="image178.jpg" title="Зображення">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352425</xdr:colOff>
      <xdr:row>24</xdr:row>
      <xdr:rowOff>704850</xdr:rowOff>
    </xdr:from>
    <xdr:ext cx="714375" cy="723900"/>
    <xdr:pic>
      <xdr:nvPicPr>
        <xdr:cNvPr id="13" name="image183.png" title="Зображення">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304800</xdr:colOff>
      <xdr:row>30</xdr:row>
      <xdr:rowOff>704850</xdr:rowOff>
    </xdr:from>
    <xdr:ext cx="638175" cy="676275"/>
    <xdr:pic>
      <xdr:nvPicPr>
        <xdr:cNvPr id="15" name="image168.png" title="Зображення">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295275</xdr:colOff>
      <xdr:row>31</xdr:row>
      <xdr:rowOff>695325</xdr:rowOff>
    </xdr:from>
    <xdr:ext cx="638175" cy="723900"/>
    <xdr:pic>
      <xdr:nvPicPr>
        <xdr:cNvPr id="16" name="image169.png" title="Зображення">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285750</xdr:colOff>
      <xdr:row>32</xdr:row>
      <xdr:rowOff>695325</xdr:rowOff>
    </xdr:from>
    <xdr:ext cx="638175" cy="723900"/>
    <xdr:pic>
      <xdr:nvPicPr>
        <xdr:cNvPr id="17" name="image167.png" title="Зображення">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0</xdr:col>
      <xdr:colOff>304800</xdr:colOff>
      <xdr:row>33</xdr:row>
      <xdr:rowOff>704850</xdr:rowOff>
    </xdr:from>
    <xdr:ext cx="638175" cy="723900"/>
    <xdr:pic>
      <xdr:nvPicPr>
        <xdr:cNvPr id="18" name="image172.png" title="Зображення">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0</xdr:col>
      <xdr:colOff>285750</xdr:colOff>
      <xdr:row>34</xdr:row>
      <xdr:rowOff>685800</xdr:rowOff>
    </xdr:from>
    <xdr:ext cx="542925" cy="723900"/>
    <xdr:pic>
      <xdr:nvPicPr>
        <xdr:cNvPr id="19" name="image176.png" title="Зображення">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0</xdr:col>
      <xdr:colOff>295275</xdr:colOff>
      <xdr:row>35</xdr:row>
      <xdr:rowOff>666750</xdr:rowOff>
    </xdr:from>
    <xdr:ext cx="542925" cy="723900"/>
    <xdr:pic>
      <xdr:nvPicPr>
        <xdr:cNvPr id="20" name="image176.png" title="Зображення">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0</xdr:col>
      <xdr:colOff>390525</xdr:colOff>
      <xdr:row>4</xdr:row>
      <xdr:rowOff>38100</xdr:rowOff>
    </xdr:from>
    <xdr:ext cx="485775" cy="590550"/>
    <xdr:pic>
      <xdr:nvPicPr>
        <xdr:cNvPr id="21" name="image177.png" title="Зображення">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xdr:oneCellAnchor>
  <xdr:twoCellAnchor editAs="oneCell">
    <xdr:from>
      <xdr:col>0</xdr:col>
      <xdr:colOff>257175</xdr:colOff>
      <xdr:row>10</xdr:row>
      <xdr:rowOff>723900</xdr:rowOff>
    </xdr:from>
    <xdr:to>
      <xdr:col>0</xdr:col>
      <xdr:colOff>962025</xdr:colOff>
      <xdr:row>11</xdr:row>
      <xdr:rowOff>723900</xdr:rowOff>
    </xdr:to>
    <xdr:pic>
      <xdr:nvPicPr>
        <xdr:cNvPr id="33194" name="image173.png">
          <a:extLst>
            <a:ext uri="{FF2B5EF4-FFF2-40B4-BE49-F238E27FC236}">
              <a16:creationId xmlns:a16="http://schemas.microsoft.com/office/drawing/2014/main" id="{00000000-0008-0000-0300-0000AA810000}"/>
            </a:ext>
          </a:extLst>
        </xdr:cNvPr>
        <xdr:cNvPicPr preferRelativeResize="0">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57175" y="6315075"/>
          <a:ext cx="7048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342900</xdr:colOff>
      <xdr:row>19</xdr:row>
      <xdr:rowOff>695325</xdr:rowOff>
    </xdr:from>
    <xdr:to>
      <xdr:col>0</xdr:col>
      <xdr:colOff>981075</xdr:colOff>
      <xdr:row>20</xdr:row>
      <xdr:rowOff>695325</xdr:rowOff>
    </xdr:to>
    <xdr:pic>
      <xdr:nvPicPr>
        <xdr:cNvPr id="33195" name="image175.jpg">
          <a:extLst>
            <a:ext uri="{FF2B5EF4-FFF2-40B4-BE49-F238E27FC236}">
              <a16:creationId xmlns:a16="http://schemas.microsoft.com/office/drawing/2014/main" id="{00000000-0008-0000-0300-0000AB810000}"/>
            </a:ext>
          </a:extLst>
        </xdr:cNvPr>
        <xdr:cNvPicPr preferRelativeResize="0">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2900" y="12573000"/>
          <a:ext cx="6381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276225</xdr:colOff>
      <xdr:row>21</xdr:row>
      <xdr:rowOff>704850</xdr:rowOff>
    </xdr:from>
    <xdr:to>
      <xdr:col>0</xdr:col>
      <xdr:colOff>981075</xdr:colOff>
      <xdr:row>22</xdr:row>
      <xdr:rowOff>704850</xdr:rowOff>
    </xdr:to>
    <xdr:pic>
      <xdr:nvPicPr>
        <xdr:cNvPr id="33196" name="image186.png">
          <a:extLst>
            <a:ext uri="{FF2B5EF4-FFF2-40B4-BE49-F238E27FC236}">
              <a16:creationId xmlns:a16="http://schemas.microsoft.com/office/drawing/2014/main" id="{00000000-0008-0000-0300-0000AC810000}"/>
            </a:ext>
          </a:extLst>
        </xdr:cNvPr>
        <xdr:cNvPicPr preferRelativeResize="0">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76225" y="14011275"/>
          <a:ext cx="704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0</xdr:col>
      <xdr:colOff>428625</xdr:colOff>
      <xdr:row>28</xdr:row>
      <xdr:rowOff>38100</xdr:rowOff>
    </xdr:from>
    <xdr:ext cx="552450" cy="647700"/>
    <xdr:pic>
      <xdr:nvPicPr>
        <xdr:cNvPr id="25" name="image179.jpg" title="Зображення">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22" cstate="print"/>
        <a:stretch>
          <a:fillRect/>
        </a:stretch>
      </xdr:blipFill>
      <xdr:spPr>
        <a:xfrm>
          <a:off x="428625" y="16563975"/>
          <a:ext cx="552450" cy="647700"/>
        </a:xfrm>
        <a:prstGeom prst="rect">
          <a:avLst/>
        </a:prstGeom>
        <a:noFill/>
      </xdr:spPr>
    </xdr:pic>
    <xdr:clientData fLocksWithSheet="0"/>
  </xdr:oneCellAnchor>
  <xdr:twoCellAnchor editAs="oneCell">
    <xdr:from>
      <xdr:col>0</xdr:col>
      <xdr:colOff>371475</xdr:colOff>
      <xdr:row>5</xdr:row>
      <xdr:rowOff>0</xdr:rowOff>
    </xdr:from>
    <xdr:to>
      <xdr:col>0</xdr:col>
      <xdr:colOff>904875</xdr:colOff>
      <xdr:row>5</xdr:row>
      <xdr:rowOff>628650</xdr:rowOff>
    </xdr:to>
    <xdr:pic>
      <xdr:nvPicPr>
        <xdr:cNvPr id="33198" name="image185.png">
          <a:extLst>
            <a:ext uri="{FF2B5EF4-FFF2-40B4-BE49-F238E27FC236}">
              <a16:creationId xmlns:a16="http://schemas.microsoft.com/office/drawing/2014/main" id="{00000000-0008-0000-0300-0000AE810000}"/>
            </a:ext>
          </a:extLst>
        </xdr:cNvPr>
        <xdr:cNvPicPr preferRelativeResize="0">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71475" y="2438400"/>
          <a:ext cx="533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17</xdr:row>
      <xdr:rowOff>0</xdr:rowOff>
    </xdr:from>
    <xdr:to>
      <xdr:col>0</xdr:col>
      <xdr:colOff>885825</xdr:colOff>
      <xdr:row>18</xdr:row>
      <xdr:rowOff>0</xdr:rowOff>
    </xdr:to>
    <xdr:pic>
      <xdr:nvPicPr>
        <xdr:cNvPr id="33199" name="image180.png">
          <a:extLst>
            <a:ext uri="{FF2B5EF4-FFF2-40B4-BE49-F238E27FC236}">
              <a16:creationId xmlns:a16="http://schemas.microsoft.com/office/drawing/2014/main" id="{00000000-0008-0000-0300-0000AF810000}"/>
            </a:ext>
          </a:extLst>
        </xdr:cNvPr>
        <xdr:cNvPicPr preferRelativeResize="0">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00050" y="10448925"/>
          <a:ext cx="4857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342900</xdr:colOff>
      <xdr:row>21</xdr:row>
      <xdr:rowOff>0</xdr:rowOff>
    </xdr:from>
    <xdr:to>
      <xdr:col>0</xdr:col>
      <xdr:colOff>1066800</xdr:colOff>
      <xdr:row>22</xdr:row>
      <xdr:rowOff>0</xdr:rowOff>
    </xdr:to>
    <xdr:pic>
      <xdr:nvPicPr>
        <xdr:cNvPr id="33200" name="image184.png">
          <a:extLst>
            <a:ext uri="{FF2B5EF4-FFF2-40B4-BE49-F238E27FC236}">
              <a16:creationId xmlns:a16="http://schemas.microsoft.com/office/drawing/2014/main" id="{00000000-0008-0000-0300-0000B0810000}"/>
            </a:ext>
          </a:extLst>
        </xdr:cNvPr>
        <xdr:cNvPicPr preferRelativeResize="0">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42900" y="13306425"/>
          <a:ext cx="7239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447675</xdr:colOff>
      <xdr:row>24</xdr:row>
      <xdr:rowOff>0</xdr:rowOff>
    </xdr:from>
    <xdr:to>
      <xdr:col>0</xdr:col>
      <xdr:colOff>1038225</xdr:colOff>
      <xdr:row>25</xdr:row>
      <xdr:rowOff>0</xdr:rowOff>
    </xdr:to>
    <xdr:pic>
      <xdr:nvPicPr>
        <xdr:cNvPr id="33201" name="image182.png">
          <a:extLst>
            <a:ext uri="{FF2B5EF4-FFF2-40B4-BE49-F238E27FC236}">
              <a16:creationId xmlns:a16="http://schemas.microsoft.com/office/drawing/2014/main" id="{00000000-0008-0000-0300-0000B1810000}"/>
            </a:ext>
          </a:extLst>
        </xdr:cNvPr>
        <xdr:cNvPicPr preferRelativeResize="0">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447675" y="15039975"/>
          <a:ext cx="5905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514350</xdr:colOff>
      <xdr:row>26</xdr:row>
      <xdr:rowOff>76200</xdr:rowOff>
    </xdr:from>
    <xdr:to>
      <xdr:col>0</xdr:col>
      <xdr:colOff>971550</xdr:colOff>
      <xdr:row>27</xdr:row>
      <xdr:rowOff>333375</xdr:rowOff>
    </xdr:to>
    <xdr:pic>
      <xdr:nvPicPr>
        <xdr:cNvPr id="33202" name="Рисунок 30">
          <a:extLst>
            <a:ext uri="{FF2B5EF4-FFF2-40B4-BE49-F238E27FC236}">
              <a16:creationId xmlns:a16="http://schemas.microsoft.com/office/drawing/2014/main" id="{00000000-0008-0000-0300-0000B281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14350" y="16544925"/>
          <a:ext cx="457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38</xdr:row>
      <xdr:rowOff>38100</xdr:rowOff>
    </xdr:from>
    <xdr:to>
      <xdr:col>0</xdr:col>
      <xdr:colOff>914400</xdr:colOff>
      <xdr:row>40</xdr:row>
      <xdr:rowOff>285750</xdr:rowOff>
    </xdr:to>
    <xdr:pic>
      <xdr:nvPicPr>
        <xdr:cNvPr id="33203" name="Рисунок 33">
          <a:extLst>
            <a:ext uri="{FF2B5EF4-FFF2-40B4-BE49-F238E27FC236}">
              <a16:creationId xmlns:a16="http://schemas.microsoft.com/office/drawing/2014/main" id="{00000000-0008-0000-0300-0000B381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409575" y="23583900"/>
          <a:ext cx="5048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276225</xdr:colOff>
      <xdr:row>41</xdr:row>
      <xdr:rowOff>57150</xdr:rowOff>
    </xdr:from>
    <xdr:to>
      <xdr:col>0</xdr:col>
      <xdr:colOff>971550</xdr:colOff>
      <xdr:row>42</xdr:row>
      <xdr:rowOff>295275</xdr:rowOff>
    </xdr:to>
    <xdr:pic>
      <xdr:nvPicPr>
        <xdr:cNvPr id="33204" name="Рисунок 35">
          <a:extLst>
            <a:ext uri="{FF2B5EF4-FFF2-40B4-BE49-F238E27FC236}">
              <a16:creationId xmlns:a16="http://schemas.microsoft.com/office/drawing/2014/main" id="{00000000-0008-0000-0300-0000B481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76225" y="24517350"/>
          <a:ext cx="6953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43</xdr:row>
      <xdr:rowOff>28575</xdr:rowOff>
    </xdr:from>
    <xdr:to>
      <xdr:col>0</xdr:col>
      <xdr:colOff>942975</xdr:colOff>
      <xdr:row>43</xdr:row>
      <xdr:rowOff>590550</xdr:rowOff>
    </xdr:to>
    <xdr:pic>
      <xdr:nvPicPr>
        <xdr:cNvPr id="33205" name="Рисунок 37">
          <a:extLst>
            <a:ext uri="{FF2B5EF4-FFF2-40B4-BE49-F238E27FC236}">
              <a16:creationId xmlns:a16="http://schemas.microsoft.com/office/drawing/2014/main" id="{00000000-0008-0000-0300-0000B581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38125" y="25193625"/>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44</xdr:row>
      <xdr:rowOff>9525</xdr:rowOff>
    </xdr:from>
    <xdr:to>
      <xdr:col>0</xdr:col>
      <xdr:colOff>1247775</xdr:colOff>
      <xdr:row>44</xdr:row>
      <xdr:rowOff>457200</xdr:rowOff>
    </xdr:to>
    <xdr:pic>
      <xdr:nvPicPr>
        <xdr:cNvPr id="33206" name="Рисунок 39">
          <a:extLst>
            <a:ext uri="{FF2B5EF4-FFF2-40B4-BE49-F238E27FC236}">
              <a16:creationId xmlns:a16="http://schemas.microsoft.com/office/drawing/2014/main" id="{00000000-0008-0000-0300-0000B681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23825" y="25803225"/>
          <a:ext cx="1123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447675</xdr:colOff>
      <xdr:row>45</xdr:row>
      <xdr:rowOff>28575</xdr:rowOff>
    </xdr:from>
    <xdr:to>
      <xdr:col>0</xdr:col>
      <xdr:colOff>857250</xdr:colOff>
      <xdr:row>47</xdr:row>
      <xdr:rowOff>209550</xdr:rowOff>
    </xdr:to>
    <xdr:pic>
      <xdr:nvPicPr>
        <xdr:cNvPr id="33207" name="Рисунок 41">
          <a:extLst>
            <a:ext uri="{FF2B5EF4-FFF2-40B4-BE49-F238E27FC236}">
              <a16:creationId xmlns:a16="http://schemas.microsoft.com/office/drawing/2014/main" id="{00000000-0008-0000-0300-0000B781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47675" y="26374725"/>
          <a:ext cx="4095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48</xdr:row>
      <xdr:rowOff>19050</xdr:rowOff>
    </xdr:from>
    <xdr:to>
      <xdr:col>0</xdr:col>
      <xdr:colOff>876300</xdr:colOff>
      <xdr:row>48</xdr:row>
      <xdr:rowOff>685800</xdr:rowOff>
    </xdr:to>
    <xdr:pic>
      <xdr:nvPicPr>
        <xdr:cNvPr id="33208" name="Рисунок 43">
          <a:extLst>
            <a:ext uri="{FF2B5EF4-FFF2-40B4-BE49-F238E27FC236}">
              <a16:creationId xmlns:a16="http://schemas.microsoft.com/office/drawing/2014/main" id="{00000000-0008-0000-0300-0000B881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400050" y="27193875"/>
          <a:ext cx="47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51</xdr:row>
      <xdr:rowOff>9525</xdr:rowOff>
    </xdr:from>
    <xdr:to>
      <xdr:col>0</xdr:col>
      <xdr:colOff>866775</xdr:colOff>
      <xdr:row>51</xdr:row>
      <xdr:rowOff>714375</xdr:rowOff>
    </xdr:to>
    <xdr:pic>
      <xdr:nvPicPr>
        <xdr:cNvPr id="33209" name="Рисунок 45">
          <a:extLst>
            <a:ext uri="{FF2B5EF4-FFF2-40B4-BE49-F238E27FC236}">
              <a16:creationId xmlns:a16="http://schemas.microsoft.com/office/drawing/2014/main" id="{00000000-0008-0000-0300-0000B981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00050" y="28908375"/>
          <a:ext cx="466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438150</xdr:colOff>
      <xdr:row>50</xdr:row>
      <xdr:rowOff>38100</xdr:rowOff>
    </xdr:from>
    <xdr:to>
      <xdr:col>0</xdr:col>
      <xdr:colOff>885825</xdr:colOff>
      <xdr:row>50</xdr:row>
      <xdr:rowOff>657225</xdr:rowOff>
    </xdr:to>
    <xdr:pic>
      <xdr:nvPicPr>
        <xdr:cNvPr id="33210" name="Рисунок 47">
          <a:extLst>
            <a:ext uri="{FF2B5EF4-FFF2-40B4-BE49-F238E27FC236}">
              <a16:creationId xmlns:a16="http://schemas.microsoft.com/office/drawing/2014/main" id="{00000000-0008-0000-0300-0000BA81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38150" y="28213050"/>
          <a:ext cx="4476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371475</xdr:colOff>
      <xdr:row>30</xdr:row>
      <xdr:rowOff>38100</xdr:rowOff>
    </xdr:from>
    <xdr:to>
      <xdr:col>0</xdr:col>
      <xdr:colOff>971550</xdr:colOff>
      <xdr:row>30</xdr:row>
      <xdr:rowOff>624987</xdr:rowOff>
    </xdr:to>
    <xdr:pic>
      <xdr:nvPicPr>
        <xdr:cNvPr id="39" name="Рисунок 38">
          <a:extLst>
            <a:ext uri="{FF2B5EF4-FFF2-40B4-BE49-F238E27FC236}">
              <a16:creationId xmlns:a16="http://schemas.microsoft.com/office/drawing/2014/main" id="{66213C41-39D7-4A06-B978-638D0499814E}"/>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71475" y="18488025"/>
          <a:ext cx="600075" cy="586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5</v>
    <v>0</v>
  </rv>
</rvData>
</file>

<file path=xl/richData/rdrichvaluestructure.xml><?xml version="1.0" encoding="utf-8"?>
<rvStructures xmlns="http://schemas.microsoft.com/office/spreadsheetml/2017/richdata" count="1">
  <s t="_localImage">
    <k n="CalcOrigin" t="i"/>
    <k n="_rvRel:LocalImageIdentifier"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leocorp.com.ua/product/5/bliskavkopriymach-zbirniy-9-14-m/405116/" TargetMode="External"/><Relationship Id="rId21" Type="http://schemas.openxmlformats.org/officeDocument/2006/relationships/hyperlink" Target="https://leocorp.com.ua/product/3/z-dnannya-drit-drit/201133/" TargetMode="External"/><Relationship Id="rId63" Type="http://schemas.openxmlformats.org/officeDocument/2006/relationships/hyperlink" Target="https://leocorp.com.ua/product/4/trimachi-dlya-drotu/trimachi-dlya-drotu-pokrivelni/304013-trimach-na-pivkrugliy-grebin-dakhu-z-clip-ni-pa/" TargetMode="External"/><Relationship Id="rId159" Type="http://schemas.openxmlformats.org/officeDocument/2006/relationships/hyperlink" Target="https://leocorp.com.ua/product/5/bp-na-pryamiy-dakh/411306-bliskavkopriymach-na-pryamiy-dakh-3-m-ni-al/" TargetMode="External"/><Relationship Id="rId170" Type="http://schemas.openxmlformats.org/officeDocument/2006/relationships/hyperlink" Target="https://leocorp.com.ua/product/5/bp-z-trinogoyu/408806-bliskavkopriymach-z-trinogoyu-8-m-al-ni/" TargetMode="External"/><Relationship Id="rId226" Type="http://schemas.openxmlformats.org/officeDocument/2006/relationships/hyperlink" Target="https://leocorp.com.ua/product/1/gnd2/stgzn/116155/" TargetMode="External"/><Relationship Id="rId268" Type="http://schemas.openxmlformats.org/officeDocument/2006/relationships/hyperlink" Target="https://leocorp.com.ua/product/4/trimachi-dlya-drotu/trimachi-dlya-drotu-pokrivelni/332019-trimach-izolyatsiynoi-shtangi-z-betonnoyu-osnovoyu-gfk-al/" TargetMode="External"/><Relationship Id="rId32" Type="http://schemas.openxmlformats.org/officeDocument/2006/relationships/hyperlink" Target="https://leocorp.com.ua/product/3/z-dnannya-drit-smuga/203133/" TargetMode="External"/><Relationship Id="rId74" Type="http://schemas.openxmlformats.org/officeDocument/2006/relationships/hyperlink" Target="https://leocorp.com.ua/product/4/trimachi-dlya-drotu/trimachi-dlya-drotu-fasadni/310011/" TargetMode="External"/><Relationship Id="rId128" Type="http://schemas.openxmlformats.org/officeDocument/2006/relationships/hyperlink" Target="https://leocorp.com.ua/product/5/komplektuyuchi-do-bliskavkopriymachiv/407325-shpilka-m16-z-komplektom-metiziv-l220-mm-stgzn/" TargetMode="External"/><Relationship Id="rId5" Type="http://schemas.openxmlformats.org/officeDocument/2006/relationships/hyperlink" Target="https://leocorp.com.ua/product/2/504/504351/" TargetMode="External"/><Relationship Id="rId181" Type="http://schemas.openxmlformats.org/officeDocument/2006/relationships/hyperlink" Target="https://leocorp.com.ua/product/8/bp-pid-e-s-e/416013-trimach-bliskavkopriymacha-l400-d30-50-ni/" TargetMode="External"/><Relationship Id="rId237" Type="http://schemas.openxmlformats.org/officeDocument/2006/relationships/hyperlink" Target="https://leocorp.com.ua/product/1/gnd2/obmidnena-stal-250mkm/C1040302/" TargetMode="External"/><Relationship Id="rId279" Type="http://schemas.openxmlformats.org/officeDocument/2006/relationships/hyperlink" Target="https://leocorp.com.ua/product/1/gnd1/stgzn20/205113-z-dnuvach-cant-d16-ni/" TargetMode="External"/><Relationship Id="rId43" Type="http://schemas.openxmlformats.org/officeDocument/2006/relationships/hyperlink" Target="https://leocorp.com.ua/product/3/z-dnannya-drit-bliskavkopriymach/216111/" TargetMode="External"/><Relationship Id="rId139" Type="http://schemas.openxmlformats.org/officeDocument/2006/relationships/hyperlink" Target="https://leocorp.com.ua/product/5/bp-na-pivkrugliy-grebin-dakhu/414013-bliskavkopriymach-na-pivkrugliy-grebin-dakhu-1-5-m-ni-al/" TargetMode="External"/><Relationship Id="rId85" Type="http://schemas.openxmlformats.org/officeDocument/2006/relationships/hyperlink" Target="https://leocorp.com.ua/product/4/trimachi-dlya-drotu/trimachi-dlya-drotu-faltsevi/316021/" TargetMode="External"/><Relationship Id="rId150" Type="http://schemas.openxmlformats.org/officeDocument/2006/relationships/hyperlink" Target="https://leocorp.com.ua/product/5/bp-z-kriplennyam-do-trubi/409306-bliskavkopriymach-z-kriplennyam-do-trubi-3-m-al-ni/" TargetMode="External"/><Relationship Id="rId171" Type="http://schemas.openxmlformats.org/officeDocument/2006/relationships/hyperlink" Target="https://leocorp.com.ua/product/5/bp-z-chotirinogoyu/408906-bliskavkopriymach-z-chotirinogoyu-9-m-al-ni/" TargetMode="External"/><Relationship Id="rId192" Type="http://schemas.openxmlformats.org/officeDocument/2006/relationships/hyperlink" Target="https://leocorp.com.ua/product/8/bp-pid-e-s-e/425503-bliskavkopriymach-dlya-ese-5-m-ni/" TargetMode="External"/><Relationship Id="rId206" Type="http://schemas.openxmlformats.org/officeDocument/2006/relationships/hyperlink" Target="https://leocorp.com.ua/product/4/metizi-dlya-trimachiv/910075-shpilka-dvogvintova-z-torx-m8-l70/" TargetMode="External"/><Relationship Id="rId227" Type="http://schemas.openxmlformats.org/officeDocument/2006/relationships/hyperlink" Target="https://leocorp.com.ua/product/3/z-dnannya-drit-drit/56505/" TargetMode="External"/><Relationship Id="rId248" Type="http://schemas.openxmlformats.org/officeDocument/2006/relationships/hyperlink" Target="https://leocorp.com.ua/product/2/511/926025/" TargetMode="External"/><Relationship Id="rId269" Type="http://schemas.openxmlformats.org/officeDocument/2006/relationships/hyperlink" Target="https://leocorp.com.ua/product/4/trimachi-dlya-smugi/314011/" TargetMode="External"/><Relationship Id="rId12" Type="http://schemas.openxmlformats.org/officeDocument/2006/relationships/hyperlink" Target="https://leocorp.com.ua/product/2/504/506254/" TargetMode="External"/><Relationship Id="rId33" Type="http://schemas.openxmlformats.org/officeDocument/2006/relationships/hyperlink" Target="https://leocorp.com.ua/product/3/z-dnannya-drit-smuga/203144/" TargetMode="External"/><Relationship Id="rId108" Type="http://schemas.openxmlformats.org/officeDocument/2006/relationships/hyperlink" Target="https://leocorp.com.ua/product/5/bliskavkopriymach-zbirniy-3-5-8-m/405406-bliskavkopriymach-zbirniy-4-m-al/" TargetMode="External"/><Relationship Id="rId129" Type="http://schemas.openxmlformats.org/officeDocument/2006/relationships/hyperlink" Target="https://leocorp.com.ua/product/5/komplektuyuchi-do-bliskavkopriymachiv/407413-trinozhniy-shtativ-b1000-l600-ni/" TargetMode="External"/><Relationship Id="rId280" Type="http://schemas.openxmlformats.org/officeDocument/2006/relationships/hyperlink" Target="https://leocorp.com.ua/product/a/909409-termostrichka-z-kle-m-dlya-smugi-40-mm-chorna-1-m/" TargetMode="External"/><Relationship Id="rId54" Type="http://schemas.openxmlformats.org/officeDocument/2006/relationships/hyperlink" Target="https://leocorp.com.ua/product/4/trimachi-dlya-drotu/trimachi-drotu-universalni/301619/" TargetMode="External"/><Relationship Id="rId75" Type="http://schemas.openxmlformats.org/officeDocument/2006/relationships/hyperlink" Target="https://leocorp.com.ua/product/4/trimachi-dlya-drotu/trimachi-dlya-drotu-fasadni/310144-trimach-drotu-fix-d8-10-cu/" TargetMode="External"/><Relationship Id="rId96" Type="http://schemas.openxmlformats.org/officeDocument/2006/relationships/hyperlink" Target="https://leocorp.com.ua/product/4/trimachi-dlya-drotu/trimachi-dlya-drotu-fasadni/334133-boyok-natyazhniy-l400-ni/" TargetMode="External"/><Relationship Id="rId140" Type="http://schemas.openxmlformats.org/officeDocument/2006/relationships/hyperlink" Target="https://leocorp.com.ua/product/5/bp-na-pivkrugliy-grebin-dakhu/414123-bliskavkopriymach-na-pivkrugliy-grebin-dakhu-2-m-ni-al/" TargetMode="External"/><Relationship Id="rId161" Type="http://schemas.openxmlformats.org/officeDocument/2006/relationships/hyperlink" Target="https://leocorp.com.ua/product/5/komplektuyuchi-do-bliskavkopriymachiv/413133-nerzhaviyucha-osnova-l190-na-skatniy-dakh-ni/" TargetMode="External"/><Relationship Id="rId182" Type="http://schemas.openxmlformats.org/officeDocument/2006/relationships/hyperlink" Target="https://leocorp.com.ua/product/8/bp-pid-e-s-e/416043-trimach-bliskavkopriymacha-l700-d30-50-ni/" TargetMode="External"/><Relationship Id="rId217" Type="http://schemas.openxmlformats.org/officeDocument/2006/relationships/hyperlink" Target="https://leocorp.com.ua/product/a/930015/" TargetMode="External"/><Relationship Id="rId6" Type="http://schemas.openxmlformats.org/officeDocument/2006/relationships/hyperlink" Target="https://leocorp.com.ua/product/2/504/504301-smuga-otsinkovana-30kh4-mm-stzn/" TargetMode="External"/><Relationship Id="rId238" Type="http://schemas.openxmlformats.org/officeDocument/2006/relationships/hyperlink" Target="https://leocorp.com.ua/product/1/gnd2/obmidnena-stal-250mkm/kintsevik-dlya-zvichaynikh-gruntiv-5-8-st/" TargetMode="External"/><Relationship Id="rId259" Type="http://schemas.openxmlformats.org/officeDocument/2006/relationships/hyperlink" Target="https://leocorp.com.ua/product/8/bp-pid-e-s-e/425603-bliskavkopriymach-dlya-ese-6-m-ni/" TargetMode="External"/><Relationship Id="rId23" Type="http://schemas.openxmlformats.org/officeDocument/2006/relationships/hyperlink" Target="https://leocorp.com.ua/product/3/z-dnannya-drit-smuga/210011/" TargetMode="External"/><Relationship Id="rId119" Type="http://schemas.openxmlformats.org/officeDocument/2006/relationships/hyperlink" Target="https://leocorp.com.ua/product/4/trimachi-dlya-drotu/trimachi-drotu-universalni/301619/" TargetMode="External"/><Relationship Id="rId270" Type="http://schemas.openxmlformats.org/officeDocument/2006/relationships/hyperlink" Target="https://leocorp.com.ua/product/4/trimachi-dlya-smugi/314144-trimach-smugi-fix-b30-cu/" TargetMode="External"/><Relationship Id="rId44" Type="http://schemas.openxmlformats.org/officeDocument/2006/relationships/hyperlink" Target="https://leocorp.com.ua/product/3/z-dnannya-drit-bliskavkopriymach/216021/" TargetMode="External"/><Relationship Id="rId65" Type="http://schemas.openxmlformats.org/officeDocument/2006/relationships/hyperlink" Target="https://leocorp.com.ua/product/4/trimachi-dlya-drotu/trimachi-dlya-drotu-pokrivelni/304133-trimach-na-pivkrugliy-grebin-dakhu-z-niro-ni/" TargetMode="External"/><Relationship Id="rId86" Type="http://schemas.openxmlformats.org/officeDocument/2006/relationships/hyperlink" Target="https://leocorp.com.ua/product/4/trimachi-dlya-drotu/trimachi-dlya-drotu-faltsevi/316031-trimach-faltseviy-max-z-fix-stzn/" TargetMode="External"/><Relationship Id="rId130" Type="http://schemas.openxmlformats.org/officeDocument/2006/relationships/hyperlink" Target="https://leocorp.com.ua/product/5/komplektuyuchi-do-bliskavkopriymachiv/407423-trinozhniy-shtativ-b1500-l900-ni/" TargetMode="External"/><Relationship Id="rId151" Type="http://schemas.openxmlformats.org/officeDocument/2006/relationships/hyperlink" Target="https://leocorp.com.ua/product/5/komplektuyuchi-do-bliskavkopriymachiv/409133-khomut-dlya-bliskavkopriymacha-do-trubi-ni/" TargetMode="External"/><Relationship Id="rId172" Type="http://schemas.openxmlformats.org/officeDocument/2006/relationships/hyperlink" Target="https://leocorp.com.ua/product/5/bp-z-chotirinogoyu/408106-bliskavkopriymach-z-chotirinogoyu-10-m-al-ni/" TargetMode="External"/><Relationship Id="rId193" Type="http://schemas.openxmlformats.org/officeDocument/2006/relationships/hyperlink" Target="https://leocorp.com.ua/product/8/bp-pid-e-s-e/425603-bliskavkopriymach-dlya-ese-6-m-ni/" TargetMode="External"/><Relationship Id="rId207" Type="http://schemas.openxmlformats.org/officeDocument/2006/relationships/hyperlink" Target="https://leocorp.com.ua/product/4/metizi-dlya-trimachiv/910105-shpilka-dvogvintova-z-torx-m8-l100/" TargetMode="External"/><Relationship Id="rId228" Type="http://schemas.openxmlformats.org/officeDocument/2006/relationships/hyperlink" Target="https://leocorp.com.ua/product/1/gnd2/stgzn/116255/" TargetMode="External"/><Relationship Id="rId249" Type="http://schemas.openxmlformats.org/officeDocument/2006/relationships/hyperlink" Target="https://leocorp.com.ua/product/5/401405/bliskavkopriymach-zbirniy-9-14-m/405116/" TargetMode="External"/><Relationship Id="rId13" Type="http://schemas.openxmlformats.org/officeDocument/2006/relationships/hyperlink" Target="https://leocorp.com.ua/product/2/504/506254-smuga-obmidnena-staleva-25kh4-mm-30-m-st-cu-/" TargetMode="External"/><Relationship Id="rId109" Type="http://schemas.openxmlformats.org/officeDocument/2006/relationships/hyperlink" Target="https://leocorp.com.ua/product/4/trimachi-dlya-drotu/trimachi-drotu-universalni/301619/" TargetMode="External"/><Relationship Id="rId260" Type="http://schemas.openxmlformats.org/officeDocument/2006/relationships/hyperlink" Target="https://leocorp.com.ua/product/8/bp-pid-e-s-e/425703-bliskavkopriymach-dlya-ese-7-m-ni/" TargetMode="External"/><Relationship Id="rId281" Type="http://schemas.openxmlformats.org/officeDocument/2006/relationships/hyperlink" Target="https://leocorp.com.ua/product/1/gnd1/stcu14/117041-bolt-udarniy-dlya-uzemlyuvacha-d17-mm-12-9-st/" TargetMode="External"/><Relationship Id="rId34" Type="http://schemas.openxmlformats.org/officeDocument/2006/relationships/hyperlink" Target="https://leocorp.com.ua/product/3/z-dnannya-drit-smuga/203244-z-dnuvach-contra-3-pl-cu-ni/" TargetMode="External"/><Relationship Id="rId55" Type="http://schemas.openxmlformats.org/officeDocument/2006/relationships/hyperlink" Target="https://leocorp.com.ua/product/4/trimachi-dlya-drotu/trimachi-drotu-universalni/302133/" TargetMode="External"/><Relationship Id="rId76" Type="http://schemas.openxmlformats.org/officeDocument/2006/relationships/hyperlink" Target="https://leocorp.com.ua/product/5/trimachi-bliskavkopriymachiv/312011/" TargetMode="External"/><Relationship Id="rId97" Type="http://schemas.openxmlformats.org/officeDocument/2006/relationships/hyperlink" Target="https://leocorp.com.ua/product/4/trimachi-dlya-drotu/trimachi-dlya-drotu-fasadni/334033-z-dnuvach-natyazhniy-ni/" TargetMode="External"/><Relationship Id="rId120" Type="http://schemas.openxmlformats.org/officeDocument/2006/relationships/hyperlink" Target="https://leocorp.com.ua/product/5/bp-z-betonnoyu-osnovoyu/407206-bliskavkopriymach-z-betonnoyu-osnovoyu-2-m-al/" TargetMode="External"/><Relationship Id="rId141" Type="http://schemas.openxmlformats.org/officeDocument/2006/relationships/hyperlink" Target="https://leocorp.com.ua/product/5/komplektuyuchi-do-bliskavkopriymachiv/414133-nerzhaviyucha-osnova-na-pivkrugliy-grebin-ni/" TargetMode="External"/><Relationship Id="rId7" Type="http://schemas.openxmlformats.org/officeDocument/2006/relationships/hyperlink" Target="https://leocorp.com.ua/product/2/504/504401/" TargetMode="External"/><Relationship Id="rId162" Type="http://schemas.openxmlformats.org/officeDocument/2006/relationships/hyperlink" Target="https://leocorp.com.ua/product/8/bp-pid-e-s-e/425303-bliskavkopriymach-dlya-ese-3-m-ni/" TargetMode="External"/><Relationship Id="rId183" Type="http://schemas.openxmlformats.org/officeDocument/2006/relationships/hyperlink" Target="https://leocorp.com.ua/product/5/komplektuyuchi-do-bliskavkopriymachiv/407335-shpilka-m16-z-komplektom-metiziv-l300-mm-stgzn/" TargetMode="External"/><Relationship Id="rId218" Type="http://schemas.openxmlformats.org/officeDocument/2006/relationships/hyperlink" Target="https://leocorp.com.ua/product/a/germetik-soudaflex-professional-40fc-600-ml-siriy-/" TargetMode="External"/><Relationship Id="rId239" Type="http://schemas.openxmlformats.org/officeDocument/2006/relationships/hyperlink" Target="https://leocorp.com.ua/product/1/gnd2/obmidnena-stal-250mkm/golovka-udarna-5-8-st/" TargetMode="External"/><Relationship Id="rId250" Type="http://schemas.openxmlformats.org/officeDocument/2006/relationships/hyperlink" Target="https://leocorp.com.ua/product/5/bliskavkopriymach-zbirniy-9-14-m/405126/" TargetMode="External"/><Relationship Id="rId271" Type="http://schemas.openxmlformats.org/officeDocument/2006/relationships/hyperlink" Target="https://leocorp.com.ua/product/1/gnd1/stcu14/117041-bolt-udarniy-dlya-uzemlyuvacha-d17-mm-12-9-st/" TargetMode="External"/><Relationship Id="rId24" Type="http://schemas.openxmlformats.org/officeDocument/2006/relationships/hyperlink" Target="https://leocorp.com.ua/product/3/z-dnannya-drit-drit/201021/" TargetMode="External"/><Relationship Id="rId45" Type="http://schemas.openxmlformats.org/officeDocument/2006/relationships/hyperlink" Target="https://leocorp.com.ua/product/3/z-dnannya-drit-konstruktsiya/221011/" TargetMode="External"/><Relationship Id="rId66" Type="http://schemas.openxmlformats.org/officeDocument/2006/relationships/hyperlink" Target="https://leocorp.com.ua/product/4/trimachi-dlya-drotu/trimachi-dlya-drotu-pokrivelni/304053-trimach-na-pivkrugliy-grebin-dakhu-max-z-clip-ni-pa/" TargetMode="External"/><Relationship Id="rId87" Type="http://schemas.openxmlformats.org/officeDocument/2006/relationships/hyperlink" Target="https://leocorp.com.ua/product/4/trimachi-dlya-drotu/trimachi-dlya-drotu-faltsevi/316041-trimach-faltseviy-max-z-clip-stzn/" TargetMode="External"/><Relationship Id="rId110" Type="http://schemas.openxmlformats.org/officeDocument/2006/relationships/hyperlink" Target="https://leocorp.com.ua/product/5/bliskavkopriymach-zbirniy-3-5-8-m/405606/" TargetMode="External"/><Relationship Id="rId131" Type="http://schemas.openxmlformats.org/officeDocument/2006/relationships/hyperlink" Target="https://leocorp.com.ua/product/5/komplektuyuchi-do-bliskavkopriymachiv/407433-chotirinozhniy-shtativ-b2400-l1450-ni/" TargetMode="External"/><Relationship Id="rId152" Type="http://schemas.openxmlformats.org/officeDocument/2006/relationships/hyperlink" Target="https://leocorp.com.ua/product/5/bp-z-kriplennyam-do-trubi/409406-bliskavkopriymach-z-kriplennyam-do-trubi-4-m-al-ni/" TargetMode="External"/><Relationship Id="rId173" Type="http://schemas.openxmlformats.org/officeDocument/2006/relationships/hyperlink" Target="https://leocorp.com.ua/product/5/bp-z-chotirinogoyu/408116-bliskavkopriymach-z-chotirinogoyu-11-m-al-ni/" TargetMode="External"/><Relationship Id="rId194" Type="http://schemas.openxmlformats.org/officeDocument/2006/relationships/hyperlink" Target="https://leocorp.com.ua/product/8/bp-pid-e-s-e/422403-bliskavkopriymach-na-trinozi-dlya-ese-4-m-ni/" TargetMode="External"/><Relationship Id="rId208" Type="http://schemas.openxmlformats.org/officeDocument/2006/relationships/hyperlink" Target="https://leocorp.com.ua/product/4/metizi-dlya-trimachiv/910165-shpilka-dvogvintova-z-torx-m8-l160/" TargetMode="External"/><Relationship Id="rId229" Type="http://schemas.openxmlformats.org/officeDocument/2006/relationships/hyperlink" Target="https://leocorp.com.ua/product/1/gnd2/nerzhaviyka-ni/116211/" TargetMode="External"/><Relationship Id="rId240" Type="http://schemas.openxmlformats.org/officeDocument/2006/relationships/hyperlink" Target="https://leocorp.com.ua/product/5/bp-na-skatniy-dakh/413206-bliskavkopriymach-na-skatniy-dakh-2-m-al-ni/" TargetMode="External"/><Relationship Id="rId261" Type="http://schemas.openxmlformats.org/officeDocument/2006/relationships/hyperlink" Target="https://leocorp.com.ua/product/8/bp-pid-e-s-e/425803-bliskavkopriymach-dlya-ese-8-m-ni/" TargetMode="External"/><Relationship Id="rId14" Type="http://schemas.openxmlformats.org/officeDocument/2006/relationships/hyperlink" Target="https://leocorp.com.ua/product/2/504/506404-smuga-obmidnena-staleva-40kh4-mm-bukhta-20-m-st-cu/" TargetMode="External"/><Relationship Id="rId35" Type="http://schemas.openxmlformats.org/officeDocument/2006/relationships/hyperlink" Target="https://leocorp.com.ua/product/3/z-dnannya-drit-bliskavkopriymach/204011-z-dnuvach-quadro-2-pl-stzn/" TargetMode="External"/><Relationship Id="rId56" Type="http://schemas.openxmlformats.org/officeDocument/2006/relationships/hyperlink" Target="https://leocorp.com.ua/product/4/trimachi-dlya-drotu/trimachi-drotu-universalni/305011/" TargetMode="External"/><Relationship Id="rId77" Type="http://schemas.openxmlformats.org/officeDocument/2006/relationships/hyperlink" Target="https://leocorp.com.ua/product/4/trimachi-dlya-smugi/314011/" TargetMode="External"/><Relationship Id="rId100" Type="http://schemas.openxmlformats.org/officeDocument/2006/relationships/hyperlink" Target="https://leocorp.com.ua/product/4/trimachi-dlya-drotu/trimachi-dlya-drotu-pokrivelni/338019/" TargetMode="External"/><Relationship Id="rId282" Type="http://schemas.openxmlformats.org/officeDocument/2006/relationships/hyperlink" Target="https://leocorp.com.ua/product/1/gnd1/garyache-otsinkovana-stal-16mm-stzn/116111-sterzhen-zaklepuvalniy-d16-1-5-m-stzn/" TargetMode="External"/><Relationship Id="rId8" Type="http://schemas.openxmlformats.org/officeDocument/2006/relationships/hyperlink" Target="https://leocorp.com.ua/product/2/502/503084/" TargetMode="External"/><Relationship Id="rId98" Type="http://schemas.openxmlformats.org/officeDocument/2006/relationships/hyperlink" Target="https://leocorp.com.ua/product/4/trimachi-dlya-drotu/trimachi-dlya-drotu-pokrivelni/336019/" TargetMode="External"/><Relationship Id="rId121" Type="http://schemas.openxmlformats.org/officeDocument/2006/relationships/hyperlink" Target="https://leocorp.com.ua/product/5/bp-z-betonnoyu-osnovoyu/407256-bliskavkopriymach-z-betonnoyu-osnovoyu-2-5-m-al/" TargetMode="External"/><Relationship Id="rId142" Type="http://schemas.openxmlformats.org/officeDocument/2006/relationships/hyperlink" Target="https://leocorp.com.ua/product/5/401405/401407-bliskavkopriymach-4-m-z-rizboyu-m16-al/" TargetMode="External"/><Relationship Id="rId163" Type="http://schemas.openxmlformats.org/officeDocument/2006/relationships/hyperlink" Target="https://leocorp.com.ua/product/8/bp-pid-e-s-e/425403-bliskavkopriymach-dlya-ese-4-m-ni/" TargetMode="External"/><Relationship Id="rId184" Type="http://schemas.openxmlformats.org/officeDocument/2006/relationships/hyperlink" Target="https://leocorp.com.ua/product/5/komplektuyuchi-do-bliskavkopriymachiv/407343-shpilka-m16-z-komplektom-metiziv-l500-mm-stgzn/" TargetMode="External"/><Relationship Id="rId219" Type="http://schemas.openxmlformats.org/officeDocument/2006/relationships/hyperlink" Target="https://leocorp.com.ua/product/3/z-dnannya-drit-drit/56505/" TargetMode="External"/><Relationship Id="rId230" Type="http://schemas.openxmlformats.org/officeDocument/2006/relationships/hyperlink" Target="https://leocorp.com.ua/product/1/gnd2/stgzn/116355/" TargetMode="External"/><Relationship Id="rId251" Type="http://schemas.openxmlformats.org/officeDocument/2006/relationships/hyperlink" Target="https://leocorp.com.ua/product/5/bliskavkopriymach-zbirniy-9-14-m/405136-bliskavkopriymach-zbirniy-13-m-al/" TargetMode="External"/><Relationship Id="rId25" Type="http://schemas.openxmlformats.org/officeDocument/2006/relationships/hyperlink" Target="https://leocorp.com.ua/product/3/z-dnannya-drit-bliskavkopriymach/211011/" TargetMode="External"/><Relationship Id="rId46" Type="http://schemas.openxmlformats.org/officeDocument/2006/relationships/hyperlink" Target="https://leocorp.com.ua/product/3/z-dnannya-drit-konstruktsiya/221133/" TargetMode="External"/><Relationship Id="rId67" Type="http://schemas.openxmlformats.org/officeDocument/2006/relationships/hyperlink" Target="https://leocorp.com.ua/product/4/trimachi-dlya-drotu/trimachi-dlya-drotu-pokrivelni/306013/" TargetMode="External"/><Relationship Id="rId272" Type="http://schemas.openxmlformats.org/officeDocument/2006/relationships/hyperlink" Target="https://leocorp.com.ua/product/4/trimachi-dlya-drotu/trimachi-drotu-universalni/319013-trimach-clip-z-pidstavkoyu-fix-ni-pl/" TargetMode="External"/><Relationship Id="rId88" Type="http://schemas.openxmlformats.org/officeDocument/2006/relationships/hyperlink" Target="https://leocorp.com.ua/product/4/trimachi-dlya-drotu/trimachi-dlya-drotu-do-trubi/320133/" TargetMode="External"/><Relationship Id="rId111" Type="http://schemas.openxmlformats.org/officeDocument/2006/relationships/hyperlink" Target="https://leocorp.com.ua/product/5/bliskavkopriymach-zbirniy-3-5-8-m/405606/" TargetMode="External"/><Relationship Id="rId132" Type="http://schemas.openxmlformats.org/officeDocument/2006/relationships/hyperlink" Target="https://leocorp.com.ua/product/5/komplektuyuchi-do-bliskavkopriymachiv/407443-shestinozhniy-shtativ-b2400-l1450-ni/" TargetMode="External"/><Relationship Id="rId153" Type="http://schemas.openxmlformats.org/officeDocument/2006/relationships/hyperlink" Target="https://leocorp.com.ua/product/5/bp-z-kriplennyam-do-trubi/409506-bliskavkopriymach-z-kriplennyam-do-trubi-5-m-al-ni/" TargetMode="External"/><Relationship Id="rId174" Type="http://schemas.openxmlformats.org/officeDocument/2006/relationships/hyperlink" Target="https://leocorp.com.ua/product/5/bliskavkopriymachi-z-chotirinogoyu/408126-bliskavkopriymach-z-shestinogoyu-12-m-al-ni/" TargetMode="External"/><Relationship Id="rId195" Type="http://schemas.openxmlformats.org/officeDocument/2006/relationships/hyperlink" Target="https://leocorp.com.ua/product/8/bp-pid-e-s-e/422503-bliskavkopriymach-na-trinozi-dlya-ese-5-m-ni/" TargetMode="External"/><Relationship Id="rId209" Type="http://schemas.openxmlformats.org/officeDocument/2006/relationships/hyperlink" Target="https://leocorp.com.ua/product/4/metizi-dlya-trimachiv/910205-shpilka-dvogvintova-z-torx-m8-l200/" TargetMode="External"/><Relationship Id="rId220" Type="http://schemas.openxmlformats.org/officeDocument/2006/relationships/hyperlink" Target="https://leocorp.com.ua/product/1/gnd1/stzn20/e120011/" TargetMode="External"/><Relationship Id="rId241" Type="http://schemas.openxmlformats.org/officeDocument/2006/relationships/hyperlink" Target="https://leocorp.com.ua/product/5/bp-na-skatniy-dakh/412203-bliskavkopriymach-na-chotirokhskatniy-dakh-2-m-al-ni/" TargetMode="External"/><Relationship Id="rId15" Type="http://schemas.openxmlformats.org/officeDocument/2006/relationships/hyperlink" Target="https://leocorp.com.ua/product/2/504/511253/" TargetMode="External"/><Relationship Id="rId36" Type="http://schemas.openxmlformats.org/officeDocument/2006/relationships/hyperlink" Target="https://leocorp.com.ua/product/3/z-dnannya-drit-bliskavkopriymach/204211-z-dnuvach-quadro-3-pl-stzn/" TargetMode="External"/><Relationship Id="rId57" Type="http://schemas.openxmlformats.org/officeDocument/2006/relationships/hyperlink" Target="https://leocorp.com.ua/product/4/trimachi-dlya-drotu/trimachi-drotu-universalni/318061-trimach-slip-siriy-na-pidstavtsi-stzn-pa/" TargetMode="External"/><Relationship Id="rId262" Type="http://schemas.openxmlformats.org/officeDocument/2006/relationships/hyperlink" Target="https://leocorp.com.ua/product/a/907019/" TargetMode="External"/><Relationship Id="rId283" Type="http://schemas.openxmlformats.org/officeDocument/2006/relationships/hyperlink" Target="https://leocorp.com.ua/product/3/z-dnannya-drit-konstruktsiya/228011/" TargetMode="External"/><Relationship Id="rId78" Type="http://schemas.openxmlformats.org/officeDocument/2006/relationships/hyperlink" Target="https://leocorp.com.ua/product/4/trimachi-dlya-smugi/315011/" TargetMode="External"/><Relationship Id="rId99" Type="http://schemas.openxmlformats.org/officeDocument/2006/relationships/hyperlink" Target="https://leocorp.com.ua/product/4/trimachi-dlya-drotu/trimachi-dlya-drotu-pokrivelni/336029/" TargetMode="External"/><Relationship Id="rId101" Type="http://schemas.openxmlformats.org/officeDocument/2006/relationships/hyperlink" Target="https://leocorp.com.ua/product/5/bliskavkopriymach-zbirniy-1-4-m/401156/" TargetMode="External"/><Relationship Id="rId122" Type="http://schemas.openxmlformats.org/officeDocument/2006/relationships/hyperlink" Target="https://leocorp.com.ua/product/5/bp-z-betonnoyu-osnovoyu/407306-bliskavkopriymach-z-betonnoyu-osnovoyu-3-m-al/" TargetMode="External"/><Relationship Id="rId143" Type="http://schemas.openxmlformats.org/officeDocument/2006/relationships/hyperlink" Target="https://leocorp.com.ua/product/5/komplektuyuchi-do-bliskavkopriymachiv/414334-nerzhaviyucha-osnova-na-kutoviy-grebin-1-1-5-m-ni/" TargetMode="External"/><Relationship Id="rId164" Type="http://schemas.openxmlformats.org/officeDocument/2006/relationships/hyperlink" Target="https://leocorp.com.ua/product/3/z-dnannya-drit-drit/202144-z-dnuvach-cross-dlya-drotu-2-pl-cu/" TargetMode="External"/><Relationship Id="rId185" Type="http://schemas.openxmlformats.org/officeDocument/2006/relationships/hyperlink" Target="https://leocorp.com.ua/product/5/bp-na-kutoviy-grebin-dakhu/414223-bliskavkopriymach-na-kutoviy-grebin-dakhu-2-m-ni-al/" TargetMode="External"/><Relationship Id="rId9" Type="http://schemas.openxmlformats.org/officeDocument/2006/relationships/hyperlink" Target="https://leocorp.com.ua/product/2/504/505304/" TargetMode="External"/><Relationship Id="rId210" Type="http://schemas.openxmlformats.org/officeDocument/2006/relationships/hyperlink" Target="https://leocorp.com.ua/product/4/metizi-dlya-trimachiv/910255-shpilka-dvogvintova-z-torx-m8-l250/" TargetMode="External"/><Relationship Id="rId26" Type="http://schemas.openxmlformats.org/officeDocument/2006/relationships/hyperlink" Target="https://leocorp.com.ua/product/3/z-dnannya-drit-drit/202011/" TargetMode="External"/><Relationship Id="rId231" Type="http://schemas.openxmlformats.org/officeDocument/2006/relationships/hyperlink" Target="https://leocorp.com.ua/product/1/gnd2/nerzhaviyka-ni/116041/" TargetMode="External"/><Relationship Id="rId252" Type="http://schemas.openxmlformats.org/officeDocument/2006/relationships/hyperlink" Target="https://leocorp.com.ua/product/5/komplektuyuchi-do-bliskavkopriymachiv/407313-shpilka-m16-z-komplektom-metiziv-l120-mm-ni/" TargetMode="External"/><Relationship Id="rId273" Type="http://schemas.openxmlformats.org/officeDocument/2006/relationships/hyperlink" Target="https://leocorp.com.ua/product/4/trimachi-dlya-drotu/trimachi-dlya-drotu-pokrivelni/304533-trimach-na-pivkrugliy-grebin-dakhu-max-z-niro-ni/" TargetMode="External"/><Relationship Id="rId47" Type="http://schemas.openxmlformats.org/officeDocument/2006/relationships/hyperlink" Target="https://leocorp.com.ua/product/3/z-dnannya-drit-drit/224016/" TargetMode="External"/><Relationship Id="rId68" Type="http://schemas.openxmlformats.org/officeDocument/2006/relationships/hyperlink" Target="https://leocorp.com.ua/product/4/trimachi-dlya-drotu/trimachi-dlya-drotu-pokrivelni/306133/" TargetMode="External"/><Relationship Id="rId89" Type="http://schemas.openxmlformats.org/officeDocument/2006/relationships/hyperlink" Target="https://leocorp.com.ua/product/4/trimachi-dlya-drotu/trimachi-dlya-drotu-do-trubi/320144-universalniy-khomut-d120-cu/" TargetMode="External"/><Relationship Id="rId112" Type="http://schemas.openxmlformats.org/officeDocument/2006/relationships/hyperlink" Target="https://leocorp.com.ua/product/5/bliskavkopriymach-zbirniy-3-5-8-m/405706/" TargetMode="External"/><Relationship Id="rId133" Type="http://schemas.openxmlformats.org/officeDocument/2006/relationships/hyperlink" Target="https://leocorp.com.ua/product/5/401405/bliskavkopriymachi-z-rizboyu-m16-al/401157-bliskavkopriymach-1-5-m-z-rizboyu-m16-al/" TargetMode="External"/><Relationship Id="rId154" Type="http://schemas.openxmlformats.org/officeDocument/2006/relationships/hyperlink" Target="https://leocorp.com.ua/product/5/bp-z-kriplennyam-do-trubi/409606-bliskavkopriymach-z-kriplennyam-do-trubi-6-m-al-ni/" TargetMode="External"/><Relationship Id="rId175" Type="http://schemas.openxmlformats.org/officeDocument/2006/relationships/hyperlink" Target="https://leocorp.com.ua/product/5/bliskavkopriymachi-z-chotirinogoyu/408136-bliskavkopriymach-z-shestinogoyu-13-m-al-ni/" TargetMode="External"/><Relationship Id="rId196" Type="http://schemas.openxmlformats.org/officeDocument/2006/relationships/hyperlink" Target="https://leocorp.com.ua/product/8/bp-pid-e-s-e/422603-bliskavkopriymach-na-trinozi-dlya-ese-6-m-ni/" TargetMode="External"/><Relationship Id="rId200" Type="http://schemas.openxmlformats.org/officeDocument/2006/relationships/hyperlink" Target="https://leocorp.com.ua/product/1/shini-zrivnyuvannya-potentsialiv/903010/" TargetMode="External"/><Relationship Id="rId16" Type="http://schemas.openxmlformats.org/officeDocument/2006/relationships/hyperlink" Target="https://leocorp.com.ua/product/2/504/511303/" TargetMode="External"/><Relationship Id="rId221" Type="http://schemas.openxmlformats.org/officeDocument/2006/relationships/hyperlink" Target="https://leocorp.com.ua/product/1/gnd1/nerzhaviyucha-stal-ni/120133-sterzhen-d20-1-5-metra-ni/" TargetMode="External"/><Relationship Id="rId242" Type="http://schemas.openxmlformats.org/officeDocument/2006/relationships/hyperlink" Target="https://leocorp.com.ua/product/9/n3/MN-63-219/" TargetMode="External"/><Relationship Id="rId263" Type="http://schemas.openxmlformats.org/officeDocument/2006/relationships/hyperlink" Target="https://leocorp.com.ua/product/a/909089-termostrichka-z-kle-m-dlya-drotu-8-10-mm-chorna-1-m/" TargetMode="External"/><Relationship Id="rId284" Type="http://schemas.openxmlformats.org/officeDocument/2006/relationships/hyperlink" Target="https://leocorp.com.ua/product/3/z-dnannya-drit-konstruktsiya/228014-klema-do-zholobu-cu/?sphrase_id=15641" TargetMode="External"/><Relationship Id="rId37" Type="http://schemas.openxmlformats.org/officeDocument/2006/relationships/hyperlink" Target="https://leocorp.com.ua/product/1/gnd2/obmidnena-stal-250mkm/204133_2/" TargetMode="External"/><Relationship Id="rId58" Type="http://schemas.openxmlformats.org/officeDocument/2006/relationships/hyperlink" Target="https://leocorp.com.ua/product/4/trimachi-dlya-drotu/trimachi-drotu-universalni/318033/" TargetMode="External"/><Relationship Id="rId79" Type="http://schemas.openxmlformats.org/officeDocument/2006/relationships/hyperlink" Target="https://leocorp.com.ua/product/4/trimachi-dlya-drotu/trimachi-dlya-drotu-fasadni/309011-plastina-fix-d8-10-stzn/" TargetMode="External"/><Relationship Id="rId102" Type="http://schemas.openxmlformats.org/officeDocument/2006/relationships/hyperlink" Target="https://leocorp.com.ua/product/5/bliskavkopriymach-zbirniy-1-4-m/401206/" TargetMode="External"/><Relationship Id="rId123" Type="http://schemas.openxmlformats.org/officeDocument/2006/relationships/hyperlink" Target="https://leocorp.com.ua/product/5/bp-z-betonnoyu-osnovoyu/407356-bliskavkopriymach-z-betonnoyu-osnovoyu-3-5-m-al/" TargetMode="External"/><Relationship Id="rId144" Type="http://schemas.openxmlformats.org/officeDocument/2006/relationships/hyperlink" Target="https://leocorp.com.ua/product/5/bp-na-skatniy-dakh/412153-bliskavkopriymach-na-chotirokhskatniy-dakh-1-5-m-al-ni/" TargetMode="External"/><Relationship Id="rId90" Type="http://schemas.openxmlformats.org/officeDocument/2006/relationships/hyperlink" Target="https://leocorp.com.ua/product/4/trimachi-dlya-drotu/trimachi-dlya-drotu-do-trubi/320333/" TargetMode="External"/><Relationship Id="rId165" Type="http://schemas.openxmlformats.org/officeDocument/2006/relationships/hyperlink" Target="https://leocorp.com.ua/product/3/z-dnannya-drit-smuga/205021-z-dnuvach-cant-drit-smuga-stzn/" TargetMode="External"/><Relationship Id="rId186" Type="http://schemas.openxmlformats.org/officeDocument/2006/relationships/hyperlink" Target="https://leocorp.com.ua/product/5/bp-na-kutoviy-grebin-dakhu/414323-bliskavkopriymach-na-kutoviy-grebin-dakhu-3-m-ni-al/" TargetMode="External"/><Relationship Id="rId211" Type="http://schemas.openxmlformats.org/officeDocument/2006/relationships/hyperlink" Target="https://leocorp.com.ua/product/4/metizi-dlya-trimachiv/910305-shpilka-dvogvintova-z-torx-m8-l300-20-sht-up/" TargetMode="External"/><Relationship Id="rId232" Type="http://schemas.openxmlformats.org/officeDocument/2006/relationships/hyperlink" Target="https://leocorp.com.ua/product/1/62545/116071/" TargetMode="External"/><Relationship Id="rId253" Type="http://schemas.openxmlformats.org/officeDocument/2006/relationships/hyperlink" Target="https://leocorp.com.ua/product/5/bp-na-kutoviy-grebin-dakhu/414323-bliskavkopriymach-na-kutoviy-grebin-dakhu-3-m-ni-al/" TargetMode="External"/><Relationship Id="rId274" Type="http://schemas.openxmlformats.org/officeDocument/2006/relationships/hyperlink" Target="https://leocorp.com.ua/product/4/trimachi-dlya-drotu/trimachi-dlya-drotu-fasadni/310133%20%D0%A2%D1%80%D0%B8%D0%BC%D0%B0%D1%87%20%D0%B4%D1%80%D0%BE%D1%82%D1%83%20Fix%20D8-10%20%28Ni%29/" TargetMode="External"/><Relationship Id="rId27" Type="http://schemas.openxmlformats.org/officeDocument/2006/relationships/hyperlink" Target="https://leocorp.com.ua/product/3/z-dnannya-drit-drit/202133-z-dnuvach-cross-dlya-drotu-2-pl-ni/" TargetMode="External"/><Relationship Id="rId48" Type="http://schemas.openxmlformats.org/officeDocument/2006/relationships/hyperlink" Target="https://leocorp.com.ua/product/3/z-dnannya-drit-konstruktsiya/228011/" TargetMode="External"/><Relationship Id="rId69" Type="http://schemas.openxmlformats.org/officeDocument/2006/relationships/hyperlink" Target="https://leocorp.com.ua/product/4/trimachi-dlya-drotu/trimachi-dlya-drotu-pokrivelni/307013/" TargetMode="External"/><Relationship Id="rId113" Type="http://schemas.openxmlformats.org/officeDocument/2006/relationships/hyperlink" Target="https://leocorp.com.ua/product/5/bliskavkopriymach-zbirniy-3-5-8-m/405806/" TargetMode="External"/><Relationship Id="rId134" Type="http://schemas.openxmlformats.org/officeDocument/2006/relationships/hyperlink" Target="https://leocorp.com.ua/product/5/401405/bliskavkopriymachi-z-rizboyu-m16-al/401207-bliskavkopriymach-2-m-z-rizboyu-m16-al/" TargetMode="External"/><Relationship Id="rId80" Type="http://schemas.openxmlformats.org/officeDocument/2006/relationships/hyperlink" Target="https://leocorp.com.ua/product/5/trimachi-bliskavkopriymachiv/309021-plastina-fix-d16-stzn/" TargetMode="External"/><Relationship Id="rId155" Type="http://schemas.openxmlformats.org/officeDocument/2006/relationships/hyperlink" Target="https://leocorp.com.ua/product/5/komplektuyuchi-do-bliskavkopriymachiv/409233-khomut-podviyniy-dlya-bliskavkopriymacha-do-trubi-ni/" TargetMode="External"/><Relationship Id="rId176" Type="http://schemas.openxmlformats.org/officeDocument/2006/relationships/hyperlink" Target="https://leocorp.com.ua/product/5/bliskavkopriymachi-z-chotirinogoyu/408146-bliskavkopriymach-z-shestinogoyu-14-m-al-ni/" TargetMode="External"/><Relationship Id="rId197" Type="http://schemas.openxmlformats.org/officeDocument/2006/relationships/hyperlink" Target="https://leocorp.com.ua/product/8/bp-pid-e-s-e/422703-bliskavkopriymach-na-chotirinozi-dlya-ese-7-m-ni/" TargetMode="External"/><Relationship Id="rId201" Type="http://schemas.openxmlformats.org/officeDocument/2006/relationships/hyperlink" Target="https://leocorp.com.ua/product/a/905029-kolodyaz-uzemlennya-reviziyniy-200kh200kh165-mm-pl/" TargetMode="External"/><Relationship Id="rId222" Type="http://schemas.openxmlformats.org/officeDocument/2006/relationships/hyperlink" Target="https://leocorp.com.ua/product/1/gnd1/stzn20/120021-nakonechnik-d20-stzn/" TargetMode="External"/><Relationship Id="rId243" Type="http://schemas.openxmlformats.org/officeDocument/2006/relationships/hyperlink" Target="https://leocorp.com.ua/product/9/n3/MN-63-231/" TargetMode="External"/><Relationship Id="rId264" Type="http://schemas.openxmlformats.org/officeDocument/2006/relationships/hyperlink" Target="https://leocorp.com.ua/product/a/909259-termostrichka-z-kle-m-dlya-smugi-25-30-mm-chorna-1-m/" TargetMode="External"/><Relationship Id="rId285" Type="http://schemas.openxmlformats.org/officeDocument/2006/relationships/hyperlink" Target="https://leocorp.com.ua/product/3/z-dnannya-drit-konstruktsiya/228014-klema-do-zholobu-cu/?sphrase_id=15641" TargetMode="External"/><Relationship Id="rId17" Type="http://schemas.openxmlformats.org/officeDocument/2006/relationships/hyperlink" Target="https://leocorp.com.ua/product/2/504/511403/" TargetMode="External"/><Relationship Id="rId38" Type="http://schemas.openxmlformats.org/officeDocument/2006/relationships/hyperlink" Target="https://leocorp.com.ua/product/3/z-dnannya-drit-bliskavkopriymach/204233-z-dnuvach-quadro-2-pl-ni/" TargetMode="External"/><Relationship Id="rId59" Type="http://schemas.openxmlformats.org/officeDocument/2006/relationships/hyperlink" Target="https://leocorp.com.ua/product/4/trimachi-dlya-drotu/trimachi-drotu-universalni/318011/" TargetMode="External"/><Relationship Id="rId103" Type="http://schemas.openxmlformats.org/officeDocument/2006/relationships/hyperlink" Target="https://leocorp.com.ua/product/5/bliskavkopriymach-zbirniy-1-4-m/401256-bliskavkopriymach-2-5-m-al/" TargetMode="External"/><Relationship Id="rId124" Type="http://schemas.openxmlformats.org/officeDocument/2006/relationships/hyperlink" Target="https://leocorp.com.ua/product/5/bp-z-betonnoyu-osnovoyu/407406-bliskavkopriymach-z-betonnoyu-osnovoyu-4-m-al/" TargetMode="External"/><Relationship Id="rId70" Type="http://schemas.openxmlformats.org/officeDocument/2006/relationships/hyperlink" Target="https://leocorp.com.ua/product/4/trimachi-dlya-drotu/trimachi-dlya-drotu-pokrivelni/307133/" TargetMode="External"/><Relationship Id="rId91" Type="http://schemas.openxmlformats.org/officeDocument/2006/relationships/hyperlink" Target="https://leocorp.com.ua/product/4/trimachi-dlya-drotu/trimachi-dlya-drotu-do-trubi/321133-universalniy-khomut-d120-z-clip-ni-pa/" TargetMode="External"/><Relationship Id="rId145" Type="http://schemas.openxmlformats.org/officeDocument/2006/relationships/hyperlink" Target="https://leocorp.com.ua/product/5/bp-na-skatniy-dakh/412203-bliskavkopriymach-na-chotirokhskatniy-dakh-2-m-al-ni/" TargetMode="External"/><Relationship Id="rId166" Type="http://schemas.openxmlformats.org/officeDocument/2006/relationships/hyperlink" Target="https://leocorp.com.ua/product/5/bp-z-trinogoyu/408406-bliskavkopriymach-z-trinogoyu-4-m-al-ni/" TargetMode="External"/><Relationship Id="rId187" Type="http://schemas.openxmlformats.org/officeDocument/2006/relationships/hyperlink" Target="https://leocorp.com.ua/product/5/bp-na-kutoviy-grebin-dakhu/414323-bliskavkopriymach-na-kutoviy-grebin-dakhu-3-m-ni-al/" TargetMode="External"/><Relationship Id="rId1" Type="http://schemas.openxmlformats.org/officeDocument/2006/relationships/hyperlink" Target="https://leocorp.com.ua/product/2/502/502086/" TargetMode="External"/><Relationship Id="rId212" Type="http://schemas.openxmlformats.org/officeDocument/2006/relationships/hyperlink" Target="https://leocorp.com.ua/product/4/metizi-dlya-trimachiv/910129-dyubel-rozpirniy-12kh60/" TargetMode="External"/><Relationship Id="rId233" Type="http://schemas.openxmlformats.org/officeDocument/2006/relationships/hyperlink" Target="https://leocorp.com.ua/product/1/gnd2/nerzhaviyka-ni/116080/" TargetMode="External"/><Relationship Id="rId254" Type="http://schemas.openxmlformats.org/officeDocument/2006/relationships/hyperlink" Target="https://leocorp.com.ua/product/5/bp-na-kutoviy-grebin-dakhu/414353-bliskavkopriymach-na-kutoviy-grebin-dakhu-3-5-m-ni-al/" TargetMode="External"/><Relationship Id="rId28" Type="http://schemas.openxmlformats.org/officeDocument/2006/relationships/hyperlink" Target="https://leocorp.com.ua/product/3/z-dnannya-smuga-smuga/202021/" TargetMode="External"/><Relationship Id="rId49" Type="http://schemas.openxmlformats.org/officeDocument/2006/relationships/hyperlink" Target="https://leocorp.com.ua/product/3/z-dnannya-drit-konstruktsiya/223021-z-dnuvach-armaturi-z-drotom-i-smugoyu-b40-stzn/" TargetMode="External"/><Relationship Id="rId114" Type="http://schemas.openxmlformats.org/officeDocument/2006/relationships/hyperlink" Target="https://leocorp.com.ua/product/4/trimachi-dlya-drotu/trimachi-drotu-universalni/301619/" TargetMode="External"/><Relationship Id="rId275" Type="http://schemas.openxmlformats.org/officeDocument/2006/relationships/hyperlink" Target="https://leocorp.com.ua/product/5/trimachi-bliskavkopriymachiv/312133-trimach-bliskavkopriymacha-fix-d16-ni/" TargetMode="External"/><Relationship Id="rId60" Type="http://schemas.openxmlformats.org/officeDocument/2006/relationships/hyperlink" Target="https://leocorp.com.ua/product/4/trimachi-dlya-drotu/trimachi-drotu-universalni/319101-trimach-clip-z-pidstavkoyu-fix-stzn-pl/" TargetMode="External"/><Relationship Id="rId81" Type="http://schemas.openxmlformats.org/officeDocument/2006/relationships/hyperlink" Target="https://leocorp.com.ua/product/4/trimachi-dlya-smugi/309031-plastina-fix-b30-stzn/" TargetMode="External"/><Relationship Id="rId135" Type="http://schemas.openxmlformats.org/officeDocument/2006/relationships/hyperlink" Target="https://leocorp.com.ua/product/5/401405/401257-bliskavkopriymach-2-5-m-z-rizboyu-m16-al/" TargetMode="External"/><Relationship Id="rId156" Type="http://schemas.openxmlformats.org/officeDocument/2006/relationships/hyperlink" Target="https://leocorp.com.ua/product/5/401405/401407-bliskavkopriymach-4-m-z-rizboyu-m16-al/" TargetMode="External"/><Relationship Id="rId177" Type="http://schemas.openxmlformats.org/officeDocument/2006/relationships/hyperlink" Target="https://leocorp.com.ua/product/4/trimachi-dlya-drotu/trimachi-drotu-universalni/301619/" TargetMode="External"/><Relationship Id="rId198" Type="http://schemas.openxmlformats.org/officeDocument/2006/relationships/hyperlink" Target="https://leocorp.com.ua/product/8/bp-pid-e-s-e/422803-bliskavkopriymach-na-chotirinozi-dlya-ese-8-m-ni/" TargetMode="External"/><Relationship Id="rId202" Type="http://schemas.openxmlformats.org/officeDocument/2006/relationships/hyperlink" Target="https://leocorp.com.ua/product/1/kolodyazi-reviziyni/905023/" TargetMode="External"/><Relationship Id="rId223" Type="http://schemas.openxmlformats.org/officeDocument/2006/relationships/hyperlink" Target="https://leocorp.com.ua/product/1/62545/120055-nasadka-ruchnogo-montazhu-stgzn/" TargetMode="External"/><Relationship Id="rId244" Type="http://schemas.openxmlformats.org/officeDocument/2006/relationships/hyperlink" Target="https://leocorp.com.ua/product/2/511/polosogyn/" TargetMode="External"/><Relationship Id="rId18" Type="http://schemas.openxmlformats.org/officeDocument/2006/relationships/hyperlink" Target="https://leocorp.com.ua/product/2/tros/tros-staleviy-dlya-bliskavkozakhistu-d9-1-mm-1kh19-ots-stgzn-m/" TargetMode="External"/><Relationship Id="rId39" Type="http://schemas.openxmlformats.org/officeDocument/2006/relationships/hyperlink" Target="https://leocorp.com.ua/product/3/z-dnannya-sterzhen-smuga-drit/205011/" TargetMode="External"/><Relationship Id="rId265" Type="http://schemas.openxmlformats.org/officeDocument/2006/relationships/hyperlink" Target="https://leocorp.com.ua/product/5/bliskavkopriymach-zbirniy-3-5-8-m/405356-bliskavkopriymach-zbirniy-3-5-m-al/" TargetMode="External"/><Relationship Id="rId286" Type="http://schemas.openxmlformats.org/officeDocument/2006/relationships/hyperlink" Target="https://leocorp.com.ua/product/5/bp-z-kriplennyam-do-trubi/409306-bliskavkopriymach-z-kriplennyam-do-trubi-3-m-al-ni/" TargetMode="External"/><Relationship Id="rId50" Type="http://schemas.openxmlformats.org/officeDocument/2006/relationships/hyperlink" Target="https://leocorp.com.ua/product/3/z-dnannya-drit-konstruktsiya/223011-z-dnuvach-armaturi-zi-smugoyu-b40-stzn/" TargetMode="External"/><Relationship Id="rId104" Type="http://schemas.openxmlformats.org/officeDocument/2006/relationships/hyperlink" Target="https://leocorp.com.ua/product/4/trimachi-dlya-drotu/trimachi-drotu-universalni/301619/" TargetMode="External"/><Relationship Id="rId125" Type="http://schemas.openxmlformats.org/officeDocument/2006/relationships/hyperlink" Target="https://leocorp.com.ua/product/5/komplektuyuchi-do-bliskavkopriymachiv/407170-betonna-osnova-17-kg-bet/" TargetMode="External"/><Relationship Id="rId146" Type="http://schemas.openxmlformats.org/officeDocument/2006/relationships/hyperlink" Target="https://leocorp.com.ua/product/5/komplektuyuchi-do-bliskavkopriymachiv/412013-metaleva-osnova-na-chotirokhskatniy-dakh-ni/" TargetMode="External"/><Relationship Id="rId167" Type="http://schemas.openxmlformats.org/officeDocument/2006/relationships/hyperlink" Target="https://leocorp.com.ua/product/5/bp-z-trinogoyu/408506-bliskavkopriymach-z-trinogoyu-5-m-al-ni/" TargetMode="External"/><Relationship Id="rId188" Type="http://schemas.openxmlformats.org/officeDocument/2006/relationships/hyperlink" Target="https://leocorp.com.ua/product/5/komplektuyuchi-do-bliskavkopriymachiv/414233-nerzhaviyucha-osnova-na-kutoviy-grebin-2-2-5m-ni/" TargetMode="External"/><Relationship Id="rId71" Type="http://schemas.openxmlformats.org/officeDocument/2006/relationships/hyperlink" Target="https://leocorp.com.ua/product/4/trimachi-dlya-drotu/trimachi-dlya-drotu-pokrivelni/308013/" TargetMode="External"/><Relationship Id="rId92" Type="http://schemas.openxmlformats.org/officeDocument/2006/relationships/hyperlink" Target="https://leocorp.com.ua/product/4/trimachi-dlya-drotu/trimachi-dlya-drotu-fasadni/324019/" TargetMode="External"/><Relationship Id="rId213" Type="http://schemas.openxmlformats.org/officeDocument/2006/relationships/hyperlink" Target="https://leocorp.com.ua/product/4/metizi-dlya-trimachiv/912025-shurup-d-met-4-8x35-/" TargetMode="External"/><Relationship Id="rId234" Type="http://schemas.openxmlformats.org/officeDocument/2006/relationships/hyperlink" Target="https://leocorp.com.ua/product/1/gnd2/nerzhaviyka-ni/116113/" TargetMode="External"/><Relationship Id="rId2" Type="http://schemas.openxmlformats.org/officeDocument/2006/relationships/hyperlink" Target="https://leocorp.com.ua/product/2/502/501081/" TargetMode="External"/><Relationship Id="rId29" Type="http://schemas.openxmlformats.org/officeDocument/2006/relationships/hyperlink" Target="https://leocorp.com.ua/product/3/z-dnannya-smuga-smuga/202233-z-dnuvach-cross-dlya-smugi-2-pl-ni/" TargetMode="External"/><Relationship Id="rId255" Type="http://schemas.openxmlformats.org/officeDocument/2006/relationships/hyperlink" Target="https://leocorp.com.ua/product/5/bp-na-kutoviy-grebin-dakhu/414423-bliskavkopriymach-na-kutoviy-grebin-dakhu-4-m-ni-al/" TargetMode="External"/><Relationship Id="rId276" Type="http://schemas.openxmlformats.org/officeDocument/2006/relationships/hyperlink" Target="https://leocorp.com.ua/product/4/trimachi-dlya-smugi/314133-trimach-smugi-fix-b30-ni/" TargetMode="External"/><Relationship Id="rId40" Type="http://schemas.openxmlformats.org/officeDocument/2006/relationships/hyperlink" Target="https://leocorp.com.ua/product/3/z-dnannya-sterzhen-smuga-drit/205111/" TargetMode="External"/><Relationship Id="rId115" Type="http://schemas.openxmlformats.org/officeDocument/2006/relationships/hyperlink" Target="https://leocorp.com.ua/product/5/bliskavkopriymach-zbirniy-9-14-m/405906/" TargetMode="External"/><Relationship Id="rId136" Type="http://schemas.openxmlformats.org/officeDocument/2006/relationships/hyperlink" Target="https://leocorp.com.ua/product/5/401405/401307-bliskavkopriymach-3-m-z-rizboyu-m16-al/" TargetMode="External"/><Relationship Id="rId157" Type="http://schemas.openxmlformats.org/officeDocument/2006/relationships/hyperlink" Target="https://leocorp.com.ua/product/5/bp-na-pryamiy-dakh/411206-bliskavkopriymach-na-pryamiy-dakh-2-m-ni-al/" TargetMode="External"/><Relationship Id="rId178" Type="http://schemas.openxmlformats.org/officeDocument/2006/relationships/hyperlink" Target="https://leocorp.com.ua/product/5/trimachi-bliskavkopriymachiv/415023-trimach-bliskavkopriymacha-l250-d16-ni/" TargetMode="External"/><Relationship Id="rId61" Type="http://schemas.openxmlformats.org/officeDocument/2006/relationships/hyperlink" Target="https://leocorp.com.ua/product/4/trimachi-dlya-drotu/trimachi-dlya-drotu-pokrivelni/303013/" TargetMode="External"/><Relationship Id="rId82" Type="http://schemas.openxmlformats.org/officeDocument/2006/relationships/hyperlink" Target="https://leocorp.com.ua/product/4/trimachi-dlya-smugi/309041-plastina-fix-b40-stzn/" TargetMode="External"/><Relationship Id="rId199" Type="http://schemas.openxmlformats.org/officeDocument/2006/relationships/hyperlink" Target="https://leocorp.com.ua/product/a/901010/" TargetMode="External"/><Relationship Id="rId203" Type="http://schemas.openxmlformats.org/officeDocument/2006/relationships/hyperlink" Target="https://leocorp.com.ua/product/a/906049-korobka-uzemlennya-fasadna-170kh170kh55-mm-sira-pl/" TargetMode="External"/><Relationship Id="rId19" Type="http://schemas.openxmlformats.org/officeDocument/2006/relationships/hyperlink" Target="https://leocorp.com.ua/product/3/z-dnannya-drit-drit/56505/" TargetMode="External"/><Relationship Id="rId224" Type="http://schemas.openxmlformats.org/officeDocument/2006/relationships/hyperlink" Target="https://leocorp.com.ua/product/1/62545/116071/" TargetMode="External"/><Relationship Id="rId245" Type="http://schemas.openxmlformats.org/officeDocument/2006/relationships/hyperlink" Target="https://leocorp.com.ua/product/9/l4/MN-79-356/" TargetMode="External"/><Relationship Id="rId266" Type="http://schemas.openxmlformats.org/officeDocument/2006/relationships/hyperlink" Target="https://leocorp.com.ua/product/5/bliskavkopriymach-zbirniy-9-14-m/405146-bliskavkopriymach-zbirniy-14-m-al/" TargetMode="External"/><Relationship Id="rId287" Type="http://schemas.openxmlformats.org/officeDocument/2006/relationships/hyperlink" Target="https://leocorp.com.ua/product/5/bp-z-kriplennyam-do-trubi/409356-bliskavkopriymach-z-kriplennyam-do-trubi-3-5-m-al-ni/" TargetMode="External"/><Relationship Id="rId30" Type="http://schemas.openxmlformats.org/officeDocument/2006/relationships/hyperlink" Target="https://leocorp.com.ua/product/3/z-dnannya-smuga-smuga/202333/" TargetMode="External"/><Relationship Id="rId105" Type="http://schemas.openxmlformats.org/officeDocument/2006/relationships/hyperlink" Target="https://leocorp.com.ua/product/5/bliskavkopriymach-zbirniy-1-4-m/401306/" TargetMode="External"/><Relationship Id="rId126" Type="http://schemas.openxmlformats.org/officeDocument/2006/relationships/hyperlink" Target="https://leocorp.com.ua/product/5/komplektuyuchi-do-bliskavkopriymachiv/407199-zakhisniy-gumoviy-kilimok-400-400/" TargetMode="External"/><Relationship Id="rId147" Type="http://schemas.openxmlformats.org/officeDocument/2006/relationships/hyperlink" Target="https://leocorp.com.ua/product/5/bp-z-kriplennyam-do-trubi/409156-bliskavkopriymach-z-kriplennyam-do-trubi-1-5-m-al-ni/" TargetMode="External"/><Relationship Id="rId168" Type="http://schemas.openxmlformats.org/officeDocument/2006/relationships/hyperlink" Target="https://leocorp.com.ua/product/5/bp-z-trinogoyu/408606-bliskavkopriymach-z-trinogoyu-6-m-al-ni/" TargetMode="External"/><Relationship Id="rId51" Type="http://schemas.openxmlformats.org/officeDocument/2006/relationships/hyperlink" Target="https://leocorp.com.ua/product/4/trimachi-dlya-drotu/trimachi-drotu-universalni/301089/" TargetMode="External"/><Relationship Id="rId72" Type="http://schemas.openxmlformats.org/officeDocument/2006/relationships/hyperlink" Target="https://leocorp.com.ua/product/4/trimachi-dlya-drotu/trimachi-dlya-drotu-pokrivelni/308144-trimach-pid-cherepitsyu-z-clip-cu-pa/" TargetMode="External"/><Relationship Id="rId93" Type="http://schemas.openxmlformats.org/officeDocument/2006/relationships/hyperlink" Target="https://leocorp.com.ua/product/4/trimachi-dlya-drotu/trimachi-dlya-drotu-fasadni/324039/" TargetMode="External"/><Relationship Id="rId189" Type="http://schemas.openxmlformats.org/officeDocument/2006/relationships/hyperlink" Target="https://leocorp.com.ua/product/5/komplektuyuchi-do-bliskavkopriymachiv/414333-nerzhaviyucha-osnova-na-kutoviy-grebin-3-4m-ni/" TargetMode="External"/><Relationship Id="rId3" Type="http://schemas.openxmlformats.org/officeDocument/2006/relationships/hyperlink" Target="https://leocorp.com.ua/product/2/502/501101/" TargetMode="External"/><Relationship Id="rId214" Type="http://schemas.openxmlformats.org/officeDocument/2006/relationships/hyperlink" Target="https://leocorp.com.ua/product/4/metizi-dlya-trimachiv/912215-shayba-d-shurupa-z-prokladkoyu-epdm-d14-mm/" TargetMode="External"/><Relationship Id="rId235" Type="http://schemas.openxmlformats.org/officeDocument/2006/relationships/hyperlink" Target="https://leocorp.com.ua/product/1/gnd2/nerzhaviyka-ni/116233/" TargetMode="External"/><Relationship Id="rId256" Type="http://schemas.openxmlformats.org/officeDocument/2006/relationships/hyperlink" Target="https://leocorp.com.ua/product/5/bp-na-pryamiy-dakh/411256-bliskavkopriymach-na-pryamiy-dakh-2-5-m-ni-al/" TargetMode="External"/><Relationship Id="rId277" Type="http://schemas.openxmlformats.org/officeDocument/2006/relationships/hyperlink" Target="https://leocorp.com.ua/product/4/trimachi-dlya-smugi/315133-trimach-smugi-fix-b40-ni/" TargetMode="External"/><Relationship Id="rId116" Type="http://schemas.openxmlformats.org/officeDocument/2006/relationships/hyperlink" Target="https://leocorp.com.ua/product/5/bliskavkopriymach-zbirniy-9-14-m/405106/" TargetMode="External"/><Relationship Id="rId137" Type="http://schemas.openxmlformats.org/officeDocument/2006/relationships/hyperlink" Target="https://leocorp.com.ua/product/5/401405/401357-bliskavkopriymach-3-5-m-z-rizboyu-m16-al/" TargetMode="External"/><Relationship Id="rId158" Type="http://schemas.openxmlformats.org/officeDocument/2006/relationships/hyperlink" Target="https://leocorp.com.ua/product/5/bp-na-pryamiy-dakh/411406-bliskavkopriymach-na-pryamiy-dakh-4-m-ni-al/" TargetMode="External"/><Relationship Id="rId20" Type="http://schemas.openxmlformats.org/officeDocument/2006/relationships/hyperlink" Target="https://leocorp.com.ua/product/3/z-dnannya-drit-drit/201021/" TargetMode="External"/><Relationship Id="rId41" Type="http://schemas.openxmlformats.org/officeDocument/2006/relationships/hyperlink" Target="https://leocorp.com.ua/product/3/z-dnannya-smuga-smuga/205031/" TargetMode="External"/><Relationship Id="rId62" Type="http://schemas.openxmlformats.org/officeDocument/2006/relationships/hyperlink" Target="https://leocorp.com.ua/product/4/trimachi-dlya-drotu/trimachi-dlya-drotu-pokrivelni/303133/" TargetMode="External"/><Relationship Id="rId83" Type="http://schemas.openxmlformats.org/officeDocument/2006/relationships/hyperlink" Target="https://leocorp.com.ua/product/4/trimachi-dlya-drotu/trimachi-dlya-drotu-faltsevi/316011/" TargetMode="External"/><Relationship Id="rId179" Type="http://schemas.openxmlformats.org/officeDocument/2006/relationships/hyperlink" Target="https://leocorp.com.ua/product/5/trimachi-bliskavkopriymachiv/416033-trimach-bliskavkopriymacha-l200-d30-50-ni/" TargetMode="External"/><Relationship Id="rId190" Type="http://schemas.openxmlformats.org/officeDocument/2006/relationships/hyperlink" Target="https://leocorp.com.ua/product/5/komplektuyuchi-do-bliskavkopriymachiv/411133-nerzhaviyucha-osnova-l190-na-pryamiy-dakh-ni/" TargetMode="External"/><Relationship Id="rId204" Type="http://schemas.openxmlformats.org/officeDocument/2006/relationships/hyperlink" Target="https://leocorp.com.ua/product/a/906059-korobka-uzemlennya-fasadna-170kh170kh100-mm-sira-pl/" TargetMode="External"/><Relationship Id="rId225" Type="http://schemas.openxmlformats.org/officeDocument/2006/relationships/hyperlink" Target="https://leocorp.com.ua/product/1/62545/120615-pristriy-dlya-zabivannya-sterzhniv-pid-sds-max-260-mm-st/" TargetMode="External"/><Relationship Id="rId246" Type="http://schemas.openxmlformats.org/officeDocument/2006/relationships/hyperlink" Target="https://leocorp.com.ua/product/9/l4/MN-79-355/" TargetMode="External"/><Relationship Id="rId267" Type="http://schemas.openxmlformats.org/officeDocument/2006/relationships/hyperlink" Target="https://leocorp.com.ua/product/4/trimachi-dlya-drotu/trimachi-dlya-drotu-fasadni/330011/" TargetMode="External"/><Relationship Id="rId288" Type="http://schemas.openxmlformats.org/officeDocument/2006/relationships/printerSettings" Target="../printerSettings/printerSettings1.bin"/><Relationship Id="rId106" Type="http://schemas.openxmlformats.org/officeDocument/2006/relationships/hyperlink" Target="https://leocorp.com.ua/product/5/bliskavkopriymach-zbirniy-1-4-m/401356-bliskavkopriymach-3-5-m-al/" TargetMode="External"/><Relationship Id="rId127" Type="http://schemas.openxmlformats.org/officeDocument/2006/relationships/hyperlink" Target="https://leocorp.com.ua/product/5/komplektuyuchi-do-bliskavkopriymachiv/407133-vtulka-d16-mm/" TargetMode="External"/><Relationship Id="rId10" Type="http://schemas.openxmlformats.org/officeDocument/2006/relationships/hyperlink" Target="https://leocorp.com.ua/product/2/504/505404/" TargetMode="External"/><Relationship Id="rId31" Type="http://schemas.openxmlformats.org/officeDocument/2006/relationships/hyperlink" Target="https://leocorp.com.ua/product/3/z-dnannya-drit-smuga/203011/" TargetMode="External"/><Relationship Id="rId52" Type="http://schemas.openxmlformats.org/officeDocument/2006/relationships/hyperlink" Target="https://leocorp.com.ua/product/4/trimachi-dlya-drotu/trimachi-drotu-universalni/301069/" TargetMode="External"/><Relationship Id="rId73" Type="http://schemas.openxmlformats.org/officeDocument/2006/relationships/hyperlink" Target="https://leocorp.com.ua/product/4/trimachi-dlya-drotu/trimachi-dlya-drotu-pokrivelni/308133/" TargetMode="External"/><Relationship Id="rId94" Type="http://schemas.openxmlformats.org/officeDocument/2006/relationships/hyperlink" Target="https://leocorp.com.ua/product/4/trimachi-dlya-drotu/trimachi-dlya-drotu-do-trubi/326333/" TargetMode="External"/><Relationship Id="rId148" Type="http://schemas.openxmlformats.org/officeDocument/2006/relationships/hyperlink" Target="https://leocorp.com.ua/product/5/bp-z-kriplennyam-do-trubi/409206-bliskavkopriymach-z-kriplennyam-do-trubi-2-m-al-ni/" TargetMode="External"/><Relationship Id="rId169" Type="http://schemas.openxmlformats.org/officeDocument/2006/relationships/hyperlink" Target="https://leocorp.com.ua/product/5/bp-z-trinogoyu/408706-bliskavkopriymach-z-trinogoyu-7-m-al-ni/" TargetMode="External"/><Relationship Id="rId4" Type="http://schemas.openxmlformats.org/officeDocument/2006/relationships/hyperlink" Target="https://leocorp.com.ua/product/2/504/504251/" TargetMode="External"/><Relationship Id="rId180" Type="http://schemas.openxmlformats.org/officeDocument/2006/relationships/hyperlink" Target="https://leocorp.com.ua/product/4/trimachi-dlya-drotu/trimachi-drotu-universalni/301619/" TargetMode="External"/><Relationship Id="rId215" Type="http://schemas.openxmlformats.org/officeDocument/2006/relationships/hyperlink" Target="https://leocorp.com.ua/product/a/913125-anker-rozpirniy-z-gaykoyu-12-8kh120-tsink/" TargetMode="External"/><Relationship Id="rId236" Type="http://schemas.openxmlformats.org/officeDocument/2006/relationships/hyperlink" Target="https://leocorp.com.ua/product/1/gnd2/obmidnena-stal-250mkm/C1000112/" TargetMode="External"/><Relationship Id="rId257" Type="http://schemas.openxmlformats.org/officeDocument/2006/relationships/hyperlink" Target="https://leocorp.com.ua/product/5/bp-na-pryamiy-dakh/411356-bliskavkopriymach-na-pryamiy-dakh-3-5-m-ni-al/" TargetMode="External"/><Relationship Id="rId278" Type="http://schemas.openxmlformats.org/officeDocument/2006/relationships/hyperlink" Target="https://leocorp.com.ua/product/1/gnd1/stgzn20/205013-z-dnuvach-cant-d20-ni/" TargetMode="External"/><Relationship Id="rId42" Type="http://schemas.openxmlformats.org/officeDocument/2006/relationships/hyperlink" Target="https://leocorp.com.ua/product/3/z-dnannya-drit-drit/209011/" TargetMode="External"/><Relationship Id="rId84" Type="http://schemas.openxmlformats.org/officeDocument/2006/relationships/hyperlink" Target="https://leocorp.com.ua/product/4/trimachi-dlya-drotu/trimachi-dlya-drotu-faltsevi/316144-trimach-faltseviy-z-fix-cu/" TargetMode="External"/><Relationship Id="rId138" Type="http://schemas.openxmlformats.org/officeDocument/2006/relationships/hyperlink" Target="https://leocorp.com.ua/product/5/401405/401407-bliskavkopriymach-4-m-z-rizboyu-m16-al/" TargetMode="External"/><Relationship Id="rId191" Type="http://schemas.openxmlformats.org/officeDocument/2006/relationships/hyperlink" Target="https://leocorp.com.ua/product/5/komplektuyuchi-do-bliskavkopriymachiv/411333-nerzhaviyucha-osnova-l400-max-na-pryamiy-dakh-ni/" TargetMode="External"/><Relationship Id="rId205" Type="http://schemas.openxmlformats.org/officeDocument/2006/relationships/hyperlink" Target="https://leocorp.com.ua/product/a/907019/" TargetMode="External"/><Relationship Id="rId247" Type="http://schemas.openxmlformats.org/officeDocument/2006/relationships/hyperlink" Target="https://leocorp.com.ua/product/2/511/926015/" TargetMode="External"/><Relationship Id="rId107" Type="http://schemas.openxmlformats.org/officeDocument/2006/relationships/hyperlink" Target="https://leocorp.com.ua/product/5/bliskavkopriymach-zbirniy-1-4-m/401406/" TargetMode="External"/><Relationship Id="rId11" Type="http://schemas.openxmlformats.org/officeDocument/2006/relationships/hyperlink" Target="https://leocorp.com.ua/product/2/504/505254/" TargetMode="External"/><Relationship Id="rId53" Type="http://schemas.openxmlformats.org/officeDocument/2006/relationships/hyperlink" Target="https://leocorp.com.ua/product/4/trimachi-dlya-drotu/trimachi-drotu-universalni/301819/" TargetMode="External"/><Relationship Id="rId149" Type="http://schemas.openxmlformats.org/officeDocument/2006/relationships/hyperlink" Target="https://leocorp.com.ua/product/5/bp-z-kriplennyam-do-trubi/409256-bliskavkopriymach-z-kriplennyam-do-trubi-2-5-m-al-ni/" TargetMode="External"/><Relationship Id="rId95" Type="http://schemas.openxmlformats.org/officeDocument/2006/relationships/hyperlink" Target="https://leocorp.com.ua/product/4/trimachi-dlya-drotu/trimachi-dlya-drotu-fasadni/330011/" TargetMode="External"/><Relationship Id="rId160" Type="http://schemas.openxmlformats.org/officeDocument/2006/relationships/hyperlink" Target="https://leocorp.com.ua/product/5/bp-na-skatniy-dakh/413156-bliskavkopriymach-na-skatniy-dakh-1-5-m-al-ni/" TargetMode="External"/><Relationship Id="rId216" Type="http://schemas.openxmlformats.org/officeDocument/2006/relationships/hyperlink" Target="https://leocorp.com.ua/product/a/913205-anker-rozpirniy-z-gaykoyu-12-8kh200-tsink/" TargetMode="External"/><Relationship Id="rId258" Type="http://schemas.openxmlformats.org/officeDocument/2006/relationships/hyperlink" Target="https://leocorp.com.ua/product/3/z-dnannya-drit-bliskavkopriymach/216111/" TargetMode="External"/><Relationship Id="rId22" Type="http://schemas.openxmlformats.org/officeDocument/2006/relationships/hyperlink" Target="https://leocorp.com.ua/product/3/z-dnannya-drit-drit/201144/" TargetMode="External"/><Relationship Id="rId64" Type="http://schemas.openxmlformats.org/officeDocument/2006/relationships/hyperlink" Target="https://leocorp.com.ua/product/4/trimachi-dlya-drotu/trimachi-dlya-drotu-pokrivelni/304144-trimach-na-pivkrugliy-grebin-dakhu-z-clip-cu-pa/" TargetMode="External"/><Relationship Id="rId118" Type="http://schemas.openxmlformats.org/officeDocument/2006/relationships/hyperlink" Target="https://leocorp.com.ua/product/5/bp-z-betonnoyu-osnovoyu/407156-bliskavkopriymach-z-betonnoyu-osnovoyu-1-5-m-a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eocorp.com.ua/product/4/metizi-dlya-trimachiv/910165-shpilka-dvogvintova-z-torx-m8-l160/" TargetMode="External"/><Relationship Id="rId21" Type="http://schemas.openxmlformats.org/officeDocument/2006/relationships/hyperlink" Target="https://leocorp.com.ua/product/3/z-dnannya-smuga-smuga/202021/" TargetMode="External"/><Relationship Id="rId42" Type="http://schemas.openxmlformats.org/officeDocument/2006/relationships/hyperlink" Target="https://leocorp.com.ua/product/4/trimachi-dlya-drotu/trimachi-dlya-drotu-faltsevi/316011/" TargetMode="External"/><Relationship Id="rId63" Type="http://schemas.openxmlformats.org/officeDocument/2006/relationships/hyperlink" Target="https://leocorp.com.ua/product/5/trimachi-bliskavkopriymachiv/312011/" TargetMode="External"/><Relationship Id="rId84" Type="http://schemas.openxmlformats.org/officeDocument/2006/relationships/hyperlink" Target="https://leocorp.com.ua/product/5/bliskavkopriymach-zbirniy-9-14-m/405116/" TargetMode="External"/><Relationship Id="rId138" Type="http://schemas.openxmlformats.org/officeDocument/2006/relationships/hyperlink" Target="https://leocorp.com.ua/product/5/komplektuyuchi-do-bliskavkopriymachiv/414233-nerzhaviyucha-osnova-na-kutoviy-grebin-2-2-5m-ni/" TargetMode="External"/><Relationship Id="rId159" Type="http://schemas.openxmlformats.org/officeDocument/2006/relationships/hyperlink" Target="https://leocorp.com.ua/product/4/metizi-dlya-trimachiv/910305-shpilka-dvogvintova-z-torx-m8-l300-20-sht-up/" TargetMode="External"/><Relationship Id="rId170" Type="http://schemas.openxmlformats.org/officeDocument/2006/relationships/hyperlink" Target="https://leocorp.com.ua/product/8/bp-pid-e-s-e/422503-bliskavkopriymach-na-trinozi-dlya-ese-5-m-ni/" TargetMode="External"/><Relationship Id="rId191" Type="http://schemas.openxmlformats.org/officeDocument/2006/relationships/hyperlink" Target="https://leocorp.com.ua/product/9/l4/MN-79-355/" TargetMode="External"/><Relationship Id="rId205" Type="http://schemas.openxmlformats.org/officeDocument/2006/relationships/hyperlink" Target="https://leocorp.com.ua/product/3/z-dnannya-drit-drit/202133-z-dnuvach-cross-dlya-drotu-2-pl-ni/" TargetMode="External"/><Relationship Id="rId226" Type="http://schemas.openxmlformats.org/officeDocument/2006/relationships/hyperlink" Target="https://leocorp.com.ua/product/4/trimachi-dlya-smugi/314011/" TargetMode="External"/><Relationship Id="rId107" Type="http://schemas.openxmlformats.org/officeDocument/2006/relationships/hyperlink" Target="https://leocorp.com.ua/product/5/komplektuyuchi-do-bliskavkopriymachiv/407413-trinozhniy-shtativ-b1000-l600-ni/" TargetMode="External"/><Relationship Id="rId11" Type="http://schemas.openxmlformats.org/officeDocument/2006/relationships/hyperlink" Target="https://leocorp.com.ua/product/2/504/505404/" TargetMode="External"/><Relationship Id="rId32" Type="http://schemas.openxmlformats.org/officeDocument/2006/relationships/hyperlink" Target="https://leocorp.com.ua/product/3/z-dnannya-drit-drit/56505/" TargetMode="External"/><Relationship Id="rId53" Type="http://schemas.openxmlformats.org/officeDocument/2006/relationships/hyperlink" Target="https://leocorp.com.ua/product/5/bliskavkopriymach-zbirniy-1-4-m/401156/" TargetMode="External"/><Relationship Id="rId74" Type="http://schemas.openxmlformats.org/officeDocument/2006/relationships/hyperlink" Target="https://leocorp.com.ua/product/4/trimachi-dlya-drotu/trimachi-dlya-drotu-pokrivelni/304133-trimach-na-pivkrugliy-grebin-dakhu-z-niro-ni/" TargetMode="External"/><Relationship Id="rId128" Type="http://schemas.openxmlformats.org/officeDocument/2006/relationships/hyperlink" Target="https://leocorp.com.ua/product/5/bp-z-kriplennyam-do-trubi/409606-bliskavkopriymach-z-kriplennyam-do-trubi-6-m-al-ni/" TargetMode="External"/><Relationship Id="rId149" Type="http://schemas.openxmlformats.org/officeDocument/2006/relationships/hyperlink" Target="https://leocorp.com.ua/product/3/z-dnannya-drit-bliskavkopriymach/216111/" TargetMode="External"/><Relationship Id="rId5" Type="http://schemas.openxmlformats.org/officeDocument/2006/relationships/hyperlink" Target="https://leocorp.com.ua/product/4/trimachi-dlya-drotu/trimachi-dlya-drotu-pokrivelni/304013-trimach-na-pivkrugliy-grebin-dakhu-z-clip-ni-pa/" TargetMode="External"/><Relationship Id="rId95" Type="http://schemas.openxmlformats.org/officeDocument/2006/relationships/hyperlink" Target="https://leocorp.com.ua/product/5/bp-z-betonnoyu-osnovoyu/407156-bliskavkopriymach-z-betonnoyu-osnovoyu-1-5-m-al/" TargetMode="External"/><Relationship Id="rId160" Type="http://schemas.openxmlformats.org/officeDocument/2006/relationships/hyperlink" Target="https://leocorp.com.ua/product/5/bp-z-kriplennyam-do-trubi/409406-bliskavkopriymach-z-kriplennyam-do-trubi-4-m-al-ni/" TargetMode="External"/><Relationship Id="rId181" Type="http://schemas.openxmlformats.org/officeDocument/2006/relationships/hyperlink" Target="https://leocorp.com.ua/product/3/z-dnannya-drit-bliskavkopriymach/204233-z-dnuvach-quadro-2-pl-ni/" TargetMode="External"/><Relationship Id="rId216" Type="http://schemas.openxmlformats.org/officeDocument/2006/relationships/hyperlink" Target="https://leocorp.com.ua/product/5/bliskavkopriymachi-z-rizboyu-m16-al/401407-bliskavkopriymach-4-m-z-rizboyu-m16-al/" TargetMode="External"/><Relationship Id="rId22" Type="http://schemas.openxmlformats.org/officeDocument/2006/relationships/hyperlink" Target="https://leocorp.com.ua/product/3/z-dnannya-drit-smuga/203011/" TargetMode="External"/><Relationship Id="rId43" Type="http://schemas.openxmlformats.org/officeDocument/2006/relationships/hyperlink" Target="https://leocorp.com.ua/product/4/trimachi-dlya-drotu/trimachi-dlya-drotu-faltsevi/316021/" TargetMode="External"/><Relationship Id="rId64" Type="http://schemas.openxmlformats.org/officeDocument/2006/relationships/hyperlink" Target="https://leocorp.com.ua/product/3/z-dnannya-drit-bliskavkopriymach/211011/" TargetMode="External"/><Relationship Id="rId118" Type="http://schemas.openxmlformats.org/officeDocument/2006/relationships/hyperlink" Target="https://leocorp.com.ua/product/4/metizi-dlya-trimachiv/910105-shpilka-dvogvintova-z-torx-m8-l100/" TargetMode="External"/><Relationship Id="rId139" Type="http://schemas.openxmlformats.org/officeDocument/2006/relationships/hyperlink" Target="https://leocorp.com.ua/product/5/bp-na-kutoviy-grebin-dakhu/414223-bliskavkopriymach-na-kutoviy-grebin-dakhu-2-m-ni-al/" TargetMode="External"/><Relationship Id="rId85" Type="http://schemas.openxmlformats.org/officeDocument/2006/relationships/hyperlink" Target="https://leocorp.com.ua/product/3/z-dnannya-drit-bliskavkopriymach/216021/" TargetMode="External"/><Relationship Id="rId150" Type="http://schemas.openxmlformats.org/officeDocument/2006/relationships/hyperlink" Target="https://leocorp.com.ua/product/3/z-dnannya-drit-bliskavkopriymach/211011/" TargetMode="External"/><Relationship Id="rId171" Type="http://schemas.openxmlformats.org/officeDocument/2006/relationships/hyperlink" Target="https://leocorp.com.ua/product/8/bp-pid-e-s-e/422603-bliskavkopriymach-na-trinozi-dlya-ese-6-m-ni/" TargetMode="External"/><Relationship Id="rId192" Type="http://schemas.openxmlformats.org/officeDocument/2006/relationships/hyperlink" Target="https://leocorp.com.ua/product/9/n3/MN-63-219/" TargetMode="External"/><Relationship Id="rId206" Type="http://schemas.openxmlformats.org/officeDocument/2006/relationships/hyperlink" Target="https://leocorp.com.ua/product/3/z-dnannya-drit-drit/202144-z-dnuvach-cross-dlya-drotu-2-pl-cu/" TargetMode="External"/><Relationship Id="rId227" Type="http://schemas.openxmlformats.org/officeDocument/2006/relationships/hyperlink" Target="https://leocorp.com.ua/product/4/trimachi-dlya-smugi/315011/" TargetMode="External"/><Relationship Id="rId12" Type="http://schemas.openxmlformats.org/officeDocument/2006/relationships/hyperlink" Target="https://leocorp.com.ua/product/2/504/505254/" TargetMode="External"/><Relationship Id="rId33" Type="http://schemas.openxmlformats.org/officeDocument/2006/relationships/hyperlink" Target="https://leocorp.com.ua/product/4/trimachi-dlya-drotu/trimachi-dlya-drotu-pokrivelni/303133/" TargetMode="External"/><Relationship Id="rId108" Type="http://schemas.openxmlformats.org/officeDocument/2006/relationships/hyperlink" Target="https://leocorp.com.ua/product/5/komplektuyuchi-do-bliskavkopriymachiv/407170-betonna-osnova-17-kg-bet/" TargetMode="External"/><Relationship Id="rId129" Type="http://schemas.openxmlformats.org/officeDocument/2006/relationships/hyperlink" Target="https://leocorp.com.ua/product/5/bp-z-kriplennyam-do-trubi/409506-bliskavkopriymach-z-kriplennyam-do-trubi-5-m-al-ni/" TargetMode="External"/><Relationship Id="rId54" Type="http://schemas.openxmlformats.org/officeDocument/2006/relationships/hyperlink" Target="https://leocorp.com.ua/product/5/bliskavkopriymach-zbirniy-1-4-m/401206/" TargetMode="External"/><Relationship Id="rId75" Type="http://schemas.openxmlformats.org/officeDocument/2006/relationships/hyperlink" Target="https://leocorp.com.ua/product/3/z-dnannya-drit-bliskavkopriymach/216111/" TargetMode="External"/><Relationship Id="rId96" Type="http://schemas.openxmlformats.org/officeDocument/2006/relationships/hyperlink" Target="https://leocorp.com.ua/product/5/bp-z-betonnoyu-osnovoyu/407206-bliskavkopriymach-z-betonnoyu-osnovoyu-2-m-al/" TargetMode="External"/><Relationship Id="rId140" Type="http://schemas.openxmlformats.org/officeDocument/2006/relationships/hyperlink" Target="https://leocorp.com.ua/product/5/komplektuyuchi-do-bliskavkopriymachiv/414334-nerzhaviyucha-osnova-na-kutoviy-grebin-1-1-5-m-ni/" TargetMode="External"/><Relationship Id="rId161" Type="http://schemas.openxmlformats.org/officeDocument/2006/relationships/hyperlink" Target="https://leocorp.com.ua/product/4/trimachi-dlya-drotu/trimachi-dlya-drotu-pokrivelni/308144-trimach-pid-cherepitsyu-z-clip-cu-pa/" TargetMode="External"/><Relationship Id="rId182" Type="http://schemas.openxmlformats.org/officeDocument/2006/relationships/hyperlink" Target="https://leocorp.com.ua/product/3/z-dnannya-drit-smuga/205021-z-dnuvach-cant-drit-smuga-stzn/" TargetMode="External"/><Relationship Id="rId217" Type="http://schemas.openxmlformats.org/officeDocument/2006/relationships/hyperlink" Target="https://leocorp.com.ua/product/4/trimachi-dlya-smugi/314144-trimach-smugi-fix-b30-cu/" TargetMode="External"/><Relationship Id="rId6" Type="http://schemas.openxmlformats.org/officeDocument/2006/relationships/hyperlink" Target="https://leocorp.com.ua/product/3/z-dnannya-sterzhen-smuga-drit/205011/" TargetMode="External"/><Relationship Id="rId23" Type="http://schemas.openxmlformats.org/officeDocument/2006/relationships/hyperlink" Target="https://leocorp.com.ua/product/3/z-dnannya-drit-smuga/203133/" TargetMode="External"/><Relationship Id="rId119" Type="http://schemas.openxmlformats.org/officeDocument/2006/relationships/hyperlink" Target="https://leocorp.com.ua/product/4/metizi-dlya-trimachiv/910075-shpilka-dvogvintova-z-torx-m8-l70/" TargetMode="External"/><Relationship Id="rId44" Type="http://schemas.openxmlformats.org/officeDocument/2006/relationships/hyperlink" Target="https://leocorp.com.ua/product/4/trimachi-dlya-drotu/trimachi-dlya-drotu-do-trubi/320133/" TargetMode="External"/><Relationship Id="rId65" Type="http://schemas.openxmlformats.org/officeDocument/2006/relationships/hyperlink" Target="https://leocorp.com.ua/product/3/z-dnannya-drit-bliskavkopriymach/216111/" TargetMode="External"/><Relationship Id="rId86" Type="http://schemas.openxmlformats.org/officeDocument/2006/relationships/hyperlink" Target="https://leocorp.com.ua/product/5/trimachi-bliskavkopriymachiv/415023-trimach-bliskavkopriymacha-l250-d16-ni/" TargetMode="External"/><Relationship Id="rId130" Type="http://schemas.openxmlformats.org/officeDocument/2006/relationships/hyperlink" Target="https://leocorp.com.ua/product/5/komplektuyuchi-do-bliskavkopriymachiv/409133-khomut-dlya-bliskavkopriymacha-do-trubi-ni/" TargetMode="External"/><Relationship Id="rId151" Type="http://schemas.openxmlformats.org/officeDocument/2006/relationships/hyperlink" Target="https://leocorp.com.ua/product/4/trimachi-dlya-drotu/trimachi-drotu-universalni/318133/" TargetMode="External"/><Relationship Id="rId172" Type="http://schemas.openxmlformats.org/officeDocument/2006/relationships/hyperlink" Target="https://leocorp.com.ua/product/5/bliskavkopriymach-zbirniy-3-5-8-m/405406-bliskavkopriymach-zbirniy-4-m-al/" TargetMode="External"/><Relationship Id="rId193" Type="http://schemas.openxmlformats.org/officeDocument/2006/relationships/hyperlink" Target="https://leocorp.com.ua/product/9/n3/MN-63-231/" TargetMode="External"/><Relationship Id="rId207" Type="http://schemas.openxmlformats.org/officeDocument/2006/relationships/hyperlink" Target="https://leocorp.com.ua/product/5/bliskavkopriymach-zbirniy-9-14-m/405126/" TargetMode="External"/><Relationship Id="rId228" Type="http://schemas.openxmlformats.org/officeDocument/2006/relationships/hyperlink" Target="https://leocorp.com.ua/product/5/bp-z-kriplennyam-do-trubi/409306-bliskavkopriymach-z-kriplennyam-do-trubi-3-m-al-ni/" TargetMode="External"/><Relationship Id="rId13" Type="http://schemas.openxmlformats.org/officeDocument/2006/relationships/hyperlink" Target="https://leocorp.com.ua/product/2/504/506254/" TargetMode="External"/><Relationship Id="rId109" Type="http://schemas.openxmlformats.org/officeDocument/2006/relationships/hyperlink" Target="https://leocorp.com.ua/product/5/komplektuyuchi-do-bliskavkopriymachiv/407199-zakhisniy-gumoviy-kilimok-400-400/" TargetMode="External"/><Relationship Id="rId34" Type="http://schemas.openxmlformats.org/officeDocument/2006/relationships/hyperlink" Target="https://leocorp.com.ua/product/4/trimachi-dlya-drotu/trimachi-dlya-drotu-pokrivelni/306013/" TargetMode="External"/><Relationship Id="rId55" Type="http://schemas.openxmlformats.org/officeDocument/2006/relationships/hyperlink" Target="https://leocorp.com.ua/product/5/bliskavkopriymach-zbirniy-1-4-m/401306/" TargetMode="External"/><Relationship Id="rId76" Type="http://schemas.openxmlformats.org/officeDocument/2006/relationships/hyperlink" Target="https://leocorp.com.ua/product/3/z-dnannya-drit-bliskavkopriymach/216111/" TargetMode="External"/><Relationship Id="rId97" Type="http://schemas.openxmlformats.org/officeDocument/2006/relationships/hyperlink" Target="https://leocorp.com.ua/product/5/bp-z-betonnoyu-osnovoyu/407306-bliskavkopriymach-z-betonnoyu-osnovoyu-3-m-al/" TargetMode="External"/><Relationship Id="rId120" Type="http://schemas.openxmlformats.org/officeDocument/2006/relationships/hyperlink" Target="https://leocorp.com.ua/product/3/z-dnannya-drit-bliskavkopriymach/216111/" TargetMode="External"/><Relationship Id="rId141" Type="http://schemas.openxmlformats.org/officeDocument/2006/relationships/hyperlink" Target="https://leocorp.com.ua/product/5/bp-na-kutoviy-grebin-dakhu/414023-bliskavkopriymach-na-kutoviy-grebin-dakhu-1-5-m-ni-al/" TargetMode="External"/><Relationship Id="rId7" Type="http://schemas.openxmlformats.org/officeDocument/2006/relationships/hyperlink" Target="https://leocorp.com.ua/product/3/z-dnannya-sterzhen-smuga-drit/205111/" TargetMode="External"/><Relationship Id="rId162" Type="http://schemas.openxmlformats.org/officeDocument/2006/relationships/hyperlink" Target="https://leocorp.com.ua/product/4/trimachi-dlya-drotu/trimachi-dlya-drotu-fasadni/310144-trimach-drotu-fix-d8-10-cu/" TargetMode="External"/><Relationship Id="rId183" Type="http://schemas.openxmlformats.org/officeDocument/2006/relationships/hyperlink" Target="https://leocorp.com.ua/product/3/z-dnannya-drit-drit/209011/" TargetMode="External"/><Relationship Id="rId218" Type="http://schemas.openxmlformats.org/officeDocument/2006/relationships/hyperlink" Target="https://leocorp.com.ua/product/3/z-dnannya-sterzhen-smuga-drit/205011/" TargetMode="External"/><Relationship Id="rId24" Type="http://schemas.openxmlformats.org/officeDocument/2006/relationships/hyperlink" Target="https://leocorp.com.ua/product/3/z-dnannya-drit-bliskavkopriymach/204011-z-dnuvach-quadro-2-pl-stzn/" TargetMode="External"/><Relationship Id="rId45" Type="http://schemas.openxmlformats.org/officeDocument/2006/relationships/hyperlink" Target="https://leocorp.com.ua/product/4/trimachi-dlya-drotu/trimachi-dlya-drotu-do-trubi/320333/" TargetMode="External"/><Relationship Id="rId66" Type="http://schemas.openxmlformats.org/officeDocument/2006/relationships/hyperlink" Target="https://leocorp.com.ua/product/4/trimachi-dlya-drotu/trimachi-dlya-drotu-do-trubi/320133/" TargetMode="External"/><Relationship Id="rId87" Type="http://schemas.openxmlformats.org/officeDocument/2006/relationships/hyperlink" Target="https://leocorp.com.ua/product/3/z-dnannya-drit-drit/201133/" TargetMode="External"/><Relationship Id="rId110" Type="http://schemas.openxmlformats.org/officeDocument/2006/relationships/hyperlink" Target="https://leocorp.com.ua/product/5/komplektuyuchi-do-bliskavkopriymachiv/407343-shpilka-m16-z-komplektom-metiziv-l500-mm-stgzn/" TargetMode="External"/><Relationship Id="rId131" Type="http://schemas.openxmlformats.org/officeDocument/2006/relationships/hyperlink" Target="https://leocorp.com.ua/product/5/bp-z-kriplennyam-do-trubi/409156-bliskavkopriymach-z-kriplennyam-do-trubi-1-5-m-al-ni/" TargetMode="External"/><Relationship Id="rId152" Type="http://schemas.openxmlformats.org/officeDocument/2006/relationships/hyperlink" Target="https://leocorp.com.ua/product/4/trimachi-dlya-drotu/trimachi-drotu-universalni/318061-trimach-slip-siriy-na-pidstavtsi-stzn-pa/" TargetMode="External"/><Relationship Id="rId173" Type="http://schemas.openxmlformats.org/officeDocument/2006/relationships/hyperlink" Target="https://leocorp.com.ua/product/3/z-dnannya-smuga-smuga/202333/" TargetMode="External"/><Relationship Id="rId194" Type="http://schemas.openxmlformats.org/officeDocument/2006/relationships/hyperlink" Target="https://leocorp.com.ua/product/2/511/polosogyn/" TargetMode="External"/><Relationship Id="rId208" Type="http://schemas.openxmlformats.org/officeDocument/2006/relationships/hyperlink" Target="https://leocorp.com.ua/product/5/bliskavkopriymach-zbirniy-9-14-m/405136-bliskavkopriymach-zbirniy-13-m-al/" TargetMode="External"/><Relationship Id="rId229" Type="http://schemas.openxmlformats.org/officeDocument/2006/relationships/hyperlink" Target="https://leocorp.com.ua/product/3/z-dnannya-drit-konstruktsiya/228011/" TargetMode="External"/><Relationship Id="rId14" Type="http://schemas.openxmlformats.org/officeDocument/2006/relationships/hyperlink" Target="https://leocorp.com.ua/product/2/504/511253/" TargetMode="External"/><Relationship Id="rId35" Type="http://schemas.openxmlformats.org/officeDocument/2006/relationships/hyperlink" Target="https://leocorp.com.ua/product/4/trimachi-dlya-drotu/trimachi-dlya-drotu-pokrivelni/306133/" TargetMode="External"/><Relationship Id="rId56" Type="http://schemas.openxmlformats.org/officeDocument/2006/relationships/hyperlink" Target="https://leocorp.com.ua/product/5/bliskavkopriymach-zbirniy-3-5-8-m/405506/" TargetMode="External"/><Relationship Id="rId77" Type="http://schemas.openxmlformats.org/officeDocument/2006/relationships/hyperlink" Target="https://leocorp.com.ua/product/3/z-dnannya-drit-bliskavkopriymach/216111/" TargetMode="External"/><Relationship Id="rId100" Type="http://schemas.openxmlformats.org/officeDocument/2006/relationships/hyperlink" Target="https://leocorp.com.ua/product/5/komplektuyuchi-do-bliskavkopriymachiv/407199-zakhisniy-gumoviy-kilimok-400-400/" TargetMode="External"/><Relationship Id="rId8" Type="http://schemas.openxmlformats.org/officeDocument/2006/relationships/hyperlink" Target="https://leocorp.com.ua/product/3/z-dnannya-smuga-smuga/205031/" TargetMode="External"/><Relationship Id="rId98" Type="http://schemas.openxmlformats.org/officeDocument/2006/relationships/hyperlink" Target="https://leocorp.com.ua/product/5/bp-z-betonnoyu-osnovoyu/407406-bliskavkopriymach-z-betonnoyu-osnovoyu-4-m-al/" TargetMode="External"/><Relationship Id="rId121" Type="http://schemas.openxmlformats.org/officeDocument/2006/relationships/hyperlink" Target="https://leocorp.com.ua/product/5/komplektuyuchi-do-bliskavkopriymachiv/411333-nerzhaviyucha-osnova-l400-max-na-pryamiy-dakh-ni/" TargetMode="External"/><Relationship Id="rId142" Type="http://schemas.openxmlformats.org/officeDocument/2006/relationships/hyperlink" Target="https://leocorp.com.ua/product/5/komplektuyuchi-do-bliskavkopriymachiv/414133-nerzhaviyucha-osnova-na-pivkrugliy-grebin-ni/" TargetMode="External"/><Relationship Id="rId163" Type="http://schemas.openxmlformats.org/officeDocument/2006/relationships/hyperlink" Target="https://leocorp.com.ua/product/4/trimachi-dlya-drotu/trimachi-dlya-drotu-faltsevi/316144-trimach-faltseviy-z-fix-cu/" TargetMode="External"/><Relationship Id="rId184" Type="http://schemas.openxmlformats.org/officeDocument/2006/relationships/hyperlink" Target="https://leocorp.com.ua/product/4/trimachi-dlya-drotu/trimachi-dlya-drotu-pokrivelni/304053-trimach-na-pivkrugliy-grebin-dakhu-max-z-clip-ni-pa/" TargetMode="External"/><Relationship Id="rId219" Type="http://schemas.openxmlformats.org/officeDocument/2006/relationships/hyperlink" Target="https://leocorp.com.ua/product/1/gnd2/nerzhaviyka-ni/205113-z-dnuvach-cant-d16-ni/" TargetMode="External"/><Relationship Id="rId230" Type="http://schemas.openxmlformats.org/officeDocument/2006/relationships/hyperlink" Target="https://leocorp.com.ua/product/3/z-dnannya-drit-konstruktsiya/228011/" TargetMode="External"/><Relationship Id="rId25" Type="http://schemas.openxmlformats.org/officeDocument/2006/relationships/hyperlink" Target="https://leocorp.com.ua/product/1/gnd2/obmidnena-stal-250mkm/204133_2/" TargetMode="External"/><Relationship Id="rId46" Type="http://schemas.openxmlformats.org/officeDocument/2006/relationships/hyperlink" Target="https://leocorp.com.ua/product/4/trimachi-dlya-drotu/trimachi-dlya-drotu-fasadni/324019/" TargetMode="External"/><Relationship Id="rId67" Type="http://schemas.openxmlformats.org/officeDocument/2006/relationships/hyperlink" Target="https://leocorp.com.ua/product/3/z-dnannya-drit-bliskavkopriymach/216111/" TargetMode="External"/><Relationship Id="rId116" Type="http://schemas.openxmlformats.org/officeDocument/2006/relationships/hyperlink" Target="https://leocorp.com.ua/product/4/metizi-dlya-trimachiv/910205-shpilka-dvogvintova-z-torx-m8-l200/" TargetMode="External"/><Relationship Id="rId137" Type="http://schemas.openxmlformats.org/officeDocument/2006/relationships/hyperlink" Target="https://leocorp.com.ua/product/5/komplektuyuchi-do-bliskavkopriymachiv/414333-nerzhaviyucha-osnova-na-kutoviy-grebin-3-4m-ni/" TargetMode="External"/><Relationship Id="rId158" Type="http://schemas.openxmlformats.org/officeDocument/2006/relationships/hyperlink" Target="https://leocorp.com.ua/product/5/komplektuyuchi-do-bliskavkopriymachiv/407335-shpilka-m16-z-komplektom-metiziv-l300-mm-stgzn/" TargetMode="External"/><Relationship Id="rId20" Type="http://schemas.openxmlformats.org/officeDocument/2006/relationships/hyperlink" Target="https://leocorp.com.ua/product/3/z-dnannya-drit-drit/202011/" TargetMode="External"/><Relationship Id="rId41" Type="http://schemas.openxmlformats.org/officeDocument/2006/relationships/hyperlink" Target="https://leocorp.com.ua/product/5/trimachi-bliskavkopriymachiv/312011/" TargetMode="External"/><Relationship Id="rId62" Type="http://schemas.openxmlformats.org/officeDocument/2006/relationships/hyperlink" Target="https://leocorp.com.ua/product/a/930015/" TargetMode="External"/><Relationship Id="rId83" Type="http://schemas.openxmlformats.org/officeDocument/2006/relationships/hyperlink" Target="https://leocorp.com.ua/product/5/bliskavkopriymach-zbirniy-9-14-m/405106/" TargetMode="External"/><Relationship Id="rId88" Type="http://schemas.openxmlformats.org/officeDocument/2006/relationships/hyperlink" Target="https://leocorp.com.ua/product/4/trimachi-dlya-drotu/trimachi-drotu-universalni/301069/" TargetMode="External"/><Relationship Id="rId111" Type="http://schemas.openxmlformats.org/officeDocument/2006/relationships/hyperlink" Target="https://leocorp.com.ua/product/2/511/926015/" TargetMode="External"/><Relationship Id="rId132" Type="http://schemas.openxmlformats.org/officeDocument/2006/relationships/hyperlink" Target="https://leocorp.com.ua/product/5/bp-z-kriplennyam-do-trubi/409206-bliskavkopriymach-z-kriplennyam-do-trubi-2-m-al-ni/" TargetMode="External"/><Relationship Id="rId153" Type="http://schemas.openxmlformats.org/officeDocument/2006/relationships/hyperlink" Target="https://leocorp.com.ua/product/4/trimachi-dlya-drotu/trimachi-dlya-drotu-do-trubi/321133-universalniy-khomut-d120-z-clip-ni-pa/" TargetMode="External"/><Relationship Id="rId174" Type="http://schemas.openxmlformats.org/officeDocument/2006/relationships/hyperlink" Target="https://leocorp.com.ua/product/3/z-dnannya-drit-smuga/203244-z-dnuvach-contra-3-pl-cu-ni/" TargetMode="External"/><Relationship Id="rId179" Type="http://schemas.openxmlformats.org/officeDocument/2006/relationships/hyperlink" Target="https://leocorp.com.ua/product/3/z-dnannya-drit-smuga/203144/" TargetMode="External"/><Relationship Id="rId195" Type="http://schemas.openxmlformats.org/officeDocument/2006/relationships/hyperlink" Target="https://leocorp.com.ua/product/2/511/926025/" TargetMode="External"/><Relationship Id="rId209" Type="http://schemas.openxmlformats.org/officeDocument/2006/relationships/hyperlink" Target="https://leocorp.com.ua/product/5/bliskavkopriymach-zbirniy-9-14-m/405146-bliskavkopriymach-zbirniy-14-m-al/" TargetMode="External"/><Relationship Id="rId190" Type="http://schemas.openxmlformats.org/officeDocument/2006/relationships/hyperlink" Target="https://leocorp.com.ua/product/9/l4/MN-79-356/" TargetMode="External"/><Relationship Id="rId204" Type="http://schemas.openxmlformats.org/officeDocument/2006/relationships/hyperlink" Target="https://leocorp.com.ua/product/5/bp-z-kriplennyam-do-trubi/409256-bliskavkopriymach-z-kriplennyam-do-trubi-2-5-m-al-ni/" TargetMode="External"/><Relationship Id="rId220" Type="http://schemas.openxmlformats.org/officeDocument/2006/relationships/hyperlink" Target="https://leocorp.com.ua/product/3/z-dnannya-smuga-smuga/205031/" TargetMode="External"/><Relationship Id="rId225" Type="http://schemas.openxmlformats.org/officeDocument/2006/relationships/hyperlink" Target="https://leocorp.com.ua/product/5/trimachi-bliskavkopriymachiv/312011/" TargetMode="External"/><Relationship Id="rId15" Type="http://schemas.openxmlformats.org/officeDocument/2006/relationships/hyperlink" Target="https://leocorp.com.ua/product/2/504/511303/" TargetMode="External"/><Relationship Id="rId36" Type="http://schemas.openxmlformats.org/officeDocument/2006/relationships/hyperlink" Target="https://leocorp.com.ua/product/4/trimachi-dlya-drotu/trimachi-dlya-drotu-pokrivelni/307013/" TargetMode="External"/><Relationship Id="rId57" Type="http://schemas.openxmlformats.org/officeDocument/2006/relationships/hyperlink" Target="https://leocorp.com.ua/product/5/bliskavkopriymach-zbirniy-3-5-8-m/405606/" TargetMode="External"/><Relationship Id="rId106" Type="http://schemas.openxmlformats.org/officeDocument/2006/relationships/hyperlink" Target="https://leocorp.com.ua/product/5/bp-z-trinogoyu/408806-bliskavkopriymach-z-trinogoyu-8-m-al-ni/" TargetMode="External"/><Relationship Id="rId127" Type="http://schemas.openxmlformats.org/officeDocument/2006/relationships/hyperlink" Target="https://leocorp.com.ua/product/5/komplektuyuchi-do-bliskavkopriymachiv/409233-khomut-podviyniy-dlya-bliskavkopriymacha-do-trubi-ni/" TargetMode="External"/><Relationship Id="rId10" Type="http://schemas.openxmlformats.org/officeDocument/2006/relationships/hyperlink" Target="https://leocorp.com.ua/product/2/504/505304/" TargetMode="External"/><Relationship Id="rId31" Type="http://schemas.openxmlformats.org/officeDocument/2006/relationships/hyperlink" Target="https://leocorp.com.ua/product/2/tros/tros-staleviy-dlya-bliskavkozakhistu-d9-1-mm-1kh19-ots-stgzn-m/" TargetMode="External"/><Relationship Id="rId52" Type="http://schemas.openxmlformats.org/officeDocument/2006/relationships/hyperlink" Target="https://leocorp.com.ua/product/4/trimachi-dlya-drotu/trimachi-dlya-drotu-pokrivelni/338019/" TargetMode="External"/><Relationship Id="rId73" Type="http://schemas.openxmlformats.org/officeDocument/2006/relationships/hyperlink" Target="https://leocorp.com.ua/product/4/trimachi-dlya-drotu/trimachi-drotu-universalni/301619/" TargetMode="External"/><Relationship Id="rId78" Type="http://schemas.openxmlformats.org/officeDocument/2006/relationships/hyperlink" Target="https://leocorp.com.ua/product/4/trimachi-dlya-smugi/315011/" TargetMode="External"/><Relationship Id="rId94" Type="http://schemas.openxmlformats.org/officeDocument/2006/relationships/hyperlink" Target="https://leocorp.com.ua/product/4/trimachi-dlya-smugi/309041-plastina-fix-b40-stzn/" TargetMode="External"/><Relationship Id="rId99" Type="http://schemas.openxmlformats.org/officeDocument/2006/relationships/hyperlink" Target="https://leocorp.com.ua/product/5/komplektuyuchi-do-bliskavkopriymachiv/407170-betonna-osnova-17-kg-bet/" TargetMode="External"/><Relationship Id="rId101" Type="http://schemas.openxmlformats.org/officeDocument/2006/relationships/hyperlink" Target="https://leocorp.com.ua/product/5/komplektuyuchi-do-bliskavkopriymachiv/407133-vtulka-d16-mm/" TargetMode="External"/><Relationship Id="rId122" Type="http://schemas.openxmlformats.org/officeDocument/2006/relationships/hyperlink" Target="https://leocorp.com.ua/product/5/komplektuyuchi-do-bliskavkopriymachiv/411133-nerzhaviyucha-osnova-l190-na-pryamiy-dakh-ni/" TargetMode="External"/><Relationship Id="rId143" Type="http://schemas.openxmlformats.org/officeDocument/2006/relationships/hyperlink" Target="https://leocorp.com.ua/product/5/bp-na-pivkrugliy-grebin-dakhu/414123-bliskavkopriymach-na-pivkrugliy-grebin-dakhu-2-m-ni-al/" TargetMode="External"/><Relationship Id="rId148" Type="http://schemas.openxmlformats.org/officeDocument/2006/relationships/hyperlink" Target="https://leocorp.com.ua/product/5/komplektuyuchi-do-bliskavkopriymachiv/407433-chotirinozhniy-shtativ-b2400-l1450-ni/" TargetMode="External"/><Relationship Id="rId164" Type="http://schemas.openxmlformats.org/officeDocument/2006/relationships/hyperlink" Target="https://leocorp.com.ua/product/4/trimachi-dlya-drotu/trimachi-dlya-drotu-pokrivelni/304144-trimach-na-pivkrugliy-grebin-dakhu-z-clip-cu-pa/" TargetMode="External"/><Relationship Id="rId169" Type="http://schemas.openxmlformats.org/officeDocument/2006/relationships/hyperlink" Target="https://leocorp.com.ua/product/8/bp-pid-e-s-e/422403-bliskavkopriymach-na-trinozi-dlya-ese-4-m-ni/" TargetMode="External"/><Relationship Id="rId185" Type="http://schemas.openxmlformats.org/officeDocument/2006/relationships/hyperlink" Target="https://leocorp.com.ua/product/5/bliskavkopriymach-zbirniy-1-4-m/401406/" TargetMode="External"/><Relationship Id="rId4" Type="http://schemas.openxmlformats.org/officeDocument/2006/relationships/hyperlink" Target="https://leocorp.com.ua/product/4/trimachi-dlya-drotu/trimachi-dlya-drotu-pokrivelni/303013/" TargetMode="External"/><Relationship Id="rId9" Type="http://schemas.openxmlformats.org/officeDocument/2006/relationships/hyperlink" Target="https://leocorp.com.ua/product/2/502/503084/" TargetMode="External"/><Relationship Id="rId180" Type="http://schemas.openxmlformats.org/officeDocument/2006/relationships/hyperlink" Target="https://leocorp.com.ua/product/3/z-dnannya-smuga-smuga/202233-z-dnuvach-cross-dlya-smugi-2-pl-ni/" TargetMode="External"/><Relationship Id="rId210" Type="http://schemas.openxmlformats.org/officeDocument/2006/relationships/hyperlink" Target="https://leocorp.com.ua/product/4/trimachi-dlya-drotu/trimachi-dlya-drotu-pokrivelni/332019-trimach-izolyatsiynoi-shtangi-z-betonnoyu-osnovoyu-gfk-al/" TargetMode="External"/><Relationship Id="rId215" Type="http://schemas.openxmlformats.org/officeDocument/2006/relationships/hyperlink" Target="https://leocorp.com.ua/product/5/bliskavkopriymachi-z-rizboyu-m16-al/401357-bliskavkopriymach-3-5-m-z-rizboyu-m16-al/" TargetMode="External"/><Relationship Id="rId26" Type="http://schemas.openxmlformats.org/officeDocument/2006/relationships/hyperlink" Target="https://leocorp.com.ua/product/3/z-dnannya-drit-bliskavkopriymach/216111/" TargetMode="External"/><Relationship Id="rId231" Type="http://schemas.openxmlformats.org/officeDocument/2006/relationships/printerSettings" Target="../printerSettings/printerSettings2.bin"/><Relationship Id="rId47" Type="http://schemas.openxmlformats.org/officeDocument/2006/relationships/hyperlink" Target="https://leocorp.com.ua/product/4/trimachi-dlya-drotu/trimachi-dlya-drotu-fasadni/324039/" TargetMode="External"/><Relationship Id="rId68" Type="http://schemas.openxmlformats.org/officeDocument/2006/relationships/hyperlink" Target="https://leocorp.com.ua/product/3/z-dnannya-drit-bliskavkopriymach/211011/" TargetMode="External"/><Relationship Id="rId89" Type="http://schemas.openxmlformats.org/officeDocument/2006/relationships/hyperlink" Target="https://leocorp.com.ua/product/4/trimachi-dlya-drotu/trimachi-drotu-universalni/305011/" TargetMode="External"/><Relationship Id="rId112" Type="http://schemas.openxmlformats.org/officeDocument/2006/relationships/hyperlink" Target="https://leocorp.com.ua/product/4/metizi-dlya-trimachiv/912215-shayba-d-shurupa-z-prokladkoyu-epdm-d14-mm/" TargetMode="External"/><Relationship Id="rId133" Type="http://schemas.openxmlformats.org/officeDocument/2006/relationships/hyperlink" Target="https://leocorp.com.ua/product/5/bp-z-kriplennyam-do-trubi/409306-bliskavkopriymach-z-kriplennyam-do-trubi-3-m-al-ni/" TargetMode="External"/><Relationship Id="rId154" Type="http://schemas.openxmlformats.org/officeDocument/2006/relationships/hyperlink" Target="https://leocorp.com.ua/product/4/trimachi-dlya-drotu/trimachi-dlya-drotu-faltsevi/316031-trimach-faltseviy-max-z-fix-stzn/" TargetMode="External"/><Relationship Id="rId175" Type="http://schemas.openxmlformats.org/officeDocument/2006/relationships/hyperlink" Target="https://leocorp.com.ua/product/5/bliskavkopriymach-zbirniy-1-4-m/401256-bliskavkopriymach-2-5-m-al/" TargetMode="External"/><Relationship Id="rId196" Type="http://schemas.openxmlformats.org/officeDocument/2006/relationships/hyperlink" Target="https://leocorp.com.ua/product/a/905029-kolodyaz-uzemlennya-reviziyniy-200kh200kh165-mm-pl/" TargetMode="External"/><Relationship Id="rId200" Type="http://schemas.openxmlformats.org/officeDocument/2006/relationships/hyperlink" Target="https://leocorp.com.ua/product/3/z-dnannya-drit-konstruktsiya/223011-z-dnuvach-armaturi-zi-smugoyu-b40-stzn/" TargetMode="External"/><Relationship Id="rId16" Type="http://schemas.openxmlformats.org/officeDocument/2006/relationships/hyperlink" Target="https://leocorp.com.ua/product/2/504/511403/" TargetMode="External"/><Relationship Id="rId221" Type="http://schemas.openxmlformats.org/officeDocument/2006/relationships/hyperlink" Target="https://leocorp.com.ua/product/4/trimachi-dlya-drotu/trimachi-drotu-universalni/319101-trimach-clip-z-pidstavkoyu-fix-stzn-pl/" TargetMode="External"/><Relationship Id="rId37" Type="http://schemas.openxmlformats.org/officeDocument/2006/relationships/hyperlink" Target="https://leocorp.com.ua/product/4/trimachi-dlya-drotu/trimachi-dlya-drotu-pokrivelni/307133/" TargetMode="External"/><Relationship Id="rId58" Type="http://schemas.openxmlformats.org/officeDocument/2006/relationships/hyperlink" Target="https://leocorp.com.ua/product/5/bliskavkopriymach-zbirniy-3-5-8-m/405706/" TargetMode="External"/><Relationship Id="rId79" Type="http://schemas.openxmlformats.org/officeDocument/2006/relationships/hyperlink" Target="https://leocorp.com.ua/product/4/trimachi-dlya-smugi/314011/" TargetMode="External"/><Relationship Id="rId102" Type="http://schemas.openxmlformats.org/officeDocument/2006/relationships/hyperlink" Target="https://leocorp.com.ua/product/5/komplektuyuchi-do-bliskavkopriymachiv/407325-shpilka-m16-z-komplektom-metiziv-l220-mm-stgzn/" TargetMode="External"/><Relationship Id="rId123" Type="http://schemas.openxmlformats.org/officeDocument/2006/relationships/hyperlink" Target="https://leocorp.com.ua/product/5/bp-na-pryamiy-dakh/411206-bliskavkopriymach-na-pryamiy-dakh-2-m-ni-al/" TargetMode="External"/><Relationship Id="rId144" Type="http://schemas.openxmlformats.org/officeDocument/2006/relationships/hyperlink" Target="https://leocorp.com.ua/product/5/bp-na-pivkrugliy-grebin-dakhu/414013-bliskavkopriymach-na-pivkrugliy-grebin-dakhu-1-5-m-ni-al/" TargetMode="External"/><Relationship Id="rId90" Type="http://schemas.openxmlformats.org/officeDocument/2006/relationships/hyperlink" Target="https://leocorp.com.ua/product/4/trimachi-dlya-drotu/trimachi-drotu-universalni/318011/" TargetMode="External"/><Relationship Id="rId165" Type="http://schemas.openxmlformats.org/officeDocument/2006/relationships/hyperlink" Target="https://leocorp.com.ua/product/3/z-dnannya-drit-bliskavkopriymach/204211-z-dnuvach-quadro-3-pl-stzn/" TargetMode="External"/><Relationship Id="rId186" Type="http://schemas.openxmlformats.org/officeDocument/2006/relationships/hyperlink" Target="https://leocorp.com.ua/product/5/bliskavkopriymach-zbirniy-3-5-8-m/405356-bliskavkopriymach-zbirniy-3-5-m-al/" TargetMode="External"/><Relationship Id="rId211" Type="http://schemas.openxmlformats.org/officeDocument/2006/relationships/hyperlink" Target="https://leocorp.com.ua/product/5/bliskavkopriymachi-z-rizboyu-m16-al/401157-bliskavkopriymach-1-5-m-z-rizboyu-m16-al/" TargetMode="External"/><Relationship Id="rId232" Type="http://schemas.openxmlformats.org/officeDocument/2006/relationships/drawing" Target="../drawings/drawing1.xml"/><Relationship Id="rId27" Type="http://schemas.openxmlformats.org/officeDocument/2006/relationships/hyperlink" Target="https://leocorp.com.ua/product/3/z-dnannya-drit-bliskavkopriymach/216021/" TargetMode="External"/><Relationship Id="rId48" Type="http://schemas.openxmlformats.org/officeDocument/2006/relationships/hyperlink" Target="https://leocorp.com.ua/product/4/trimachi-dlya-drotu/trimachi-dlya-drotu-do-trubi/326333/" TargetMode="External"/><Relationship Id="rId69" Type="http://schemas.openxmlformats.org/officeDocument/2006/relationships/hyperlink" Target="https://leocorp.com.ua/product/3/z-dnannya-drit-bliskavkopriymach/211011/" TargetMode="External"/><Relationship Id="rId113" Type="http://schemas.openxmlformats.org/officeDocument/2006/relationships/hyperlink" Target="https://leocorp.com.ua/product/4/metizi-dlya-trimachiv/912025-shurup-d-met-4-8x35-/" TargetMode="External"/><Relationship Id="rId134" Type="http://schemas.openxmlformats.org/officeDocument/2006/relationships/hyperlink" Target="https://leocorp.com.ua/product/5/komplektuyuchi-do-bliskavkopriymachiv/412013-metaleva-osnova-na-chotirokhskatniy-dakh-ni/" TargetMode="External"/><Relationship Id="rId80" Type="http://schemas.openxmlformats.org/officeDocument/2006/relationships/hyperlink" Target="https://leocorp.com.ua/product/3/z-dnannya-drit-drit/201144/" TargetMode="External"/><Relationship Id="rId155" Type="http://schemas.openxmlformats.org/officeDocument/2006/relationships/hyperlink" Target="https://leocorp.com.ua/product/4/trimachi-dlya-drotu/trimachi-dlya-drotu-faltsevi/316041-trimach-faltseviy-max-z-clip-stzn/" TargetMode="External"/><Relationship Id="rId176" Type="http://schemas.openxmlformats.org/officeDocument/2006/relationships/hyperlink" Target="https://leocorp.com.ua/product/5/bliskavkopriymach-zbirniy-1-4-m/401356-bliskavkopriymach-3-5-m-al/" TargetMode="External"/><Relationship Id="rId197" Type="http://schemas.openxmlformats.org/officeDocument/2006/relationships/hyperlink" Target="https://leocorp.com.ua/product/a/906049-korobka-uzemlennya-fasadna-170kh170kh55-mm-sira-pl/" TargetMode="External"/><Relationship Id="rId201" Type="http://schemas.openxmlformats.org/officeDocument/2006/relationships/hyperlink" Target="https://leocorp.com.ua/product/3/z-dnannya-drit-konstruktsiya/223021-z-dnuvach-armaturi-z-drotom-i-smugoyu-b40-stzn/" TargetMode="External"/><Relationship Id="rId222" Type="http://schemas.openxmlformats.org/officeDocument/2006/relationships/hyperlink" Target="https://leocorp.com.ua/product/4/trimachi-dlya-drotu/trimachi-drotu-universalni/319101-trimach-clip-z-pidstavkoyu-fix-stzn-pl/" TargetMode="External"/><Relationship Id="rId17" Type="http://schemas.openxmlformats.org/officeDocument/2006/relationships/hyperlink" Target="https://leocorp.com.ua/product/3/z-dnannya-drit-drit/201021/" TargetMode="External"/><Relationship Id="rId38" Type="http://schemas.openxmlformats.org/officeDocument/2006/relationships/hyperlink" Target="https://leocorp.com.ua/product/4/trimachi-dlya-drotu/trimachi-dlya-drotu-pokrivelni/308013/" TargetMode="External"/><Relationship Id="rId59" Type="http://schemas.openxmlformats.org/officeDocument/2006/relationships/hyperlink" Target="https://leocorp.com.ua/product/5/bliskavkopriymach-zbirniy-3-5-8-m/405806/" TargetMode="External"/><Relationship Id="rId103" Type="http://schemas.openxmlformats.org/officeDocument/2006/relationships/hyperlink" Target="https://leocorp.com.ua/product/5/bp-z-trinogoyu/408506-bliskavkopriymach-z-trinogoyu-5-m-al-ni/" TargetMode="External"/><Relationship Id="rId124" Type="http://schemas.openxmlformats.org/officeDocument/2006/relationships/hyperlink" Target="https://leocorp.com.ua/product/5/bp-na-pryamiy-dakh/411206-bliskavkopriymach-na-pryamiy-dakh-2-m-ni-al/" TargetMode="External"/><Relationship Id="rId70" Type="http://schemas.openxmlformats.org/officeDocument/2006/relationships/hyperlink" Target="https://leocorp.com.ua/product/3/z-dnannya-drit-bliskavkopriymach/211011/" TargetMode="External"/><Relationship Id="rId91" Type="http://schemas.openxmlformats.org/officeDocument/2006/relationships/hyperlink" Target="https://leocorp.com.ua/product/4/trimachi-dlya-drotu/trimachi-dlya-drotu-fasadni/309011-plastina-fix-d8-10-stzn/" TargetMode="External"/><Relationship Id="rId145" Type="http://schemas.openxmlformats.org/officeDocument/2006/relationships/hyperlink" Target="https://leocorp.com.ua/product/5/bp-z-chotirinogoyu/408906-bliskavkopriymach-z-chotirinogoyu-9-m-al-ni/" TargetMode="External"/><Relationship Id="rId166" Type="http://schemas.openxmlformats.org/officeDocument/2006/relationships/hyperlink" Target="https://leocorp.com.ua/product/4/trimachi-dlya-drotu/trimachi-dlya-drotu-do-trubi/320144-universalniy-khomut-d120-cu/" TargetMode="External"/><Relationship Id="rId187" Type="http://schemas.openxmlformats.org/officeDocument/2006/relationships/hyperlink" Target="https://leocorp.com.ua/product/5/trimachi-bliskavkopriymachiv/416033-trimach-bliskavkopriymacha-l200-d30-50-ni/" TargetMode="External"/><Relationship Id="rId1" Type="http://schemas.openxmlformats.org/officeDocument/2006/relationships/hyperlink" Target="https://leocorp.com.ua/product/4/trimachi-dlya-drotu/trimachi-drotu-universalni/301089/" TargetMode="External"/><Relationship Id="rId212" Type="http://schemas.openxmlformats.org/officeDocument/2006/relationships/hyperlink" Target="https://leocorp.com.ua/product/5/bliskavkopriymachi-z-rizboyu-m16-al/401207-bliskavkopriymach-2-m-z-rizboyu-m16-al/" TargetMode="External"/><Relationship Id="rId28" Type="http://schemas.openxmlformats.org/officeDocument/2006/relationships/hyperlink" Target="https://leocorp.com.ua/product/3/z-dnannya-drit-konstruktsiya/221011/" TargetMode="External"/><Relationship Id="rId49" Type="http://schemas.openxmlformats.org/officeDocument/2006/relationships/hyperlink" Target="https://leocorp.com.ua/product/4/trimachi-dlya-drotu/trimachi-dlya-drotu-fasadni/330011/" TargetMode="External"/><Relationship Id="rId114" Type="http://schemas.openxmlformats.org/officeDocument/2006/relationships/hyperlink" Target="https://leocorp.com.ua/product/4/metizi-dlya-trimachiv/910129-dyubel-rozpirniy-12kh60/" TargetMode="External"/><Relationship Id="rId60" Type="http://schemas.openxmlformats.org/officeDocument/2006/relationships/hyperlink" Target="https://leocorp.com.ua/product/1/kolodyazi-reviziyni/905023/" TargetMode="External"/><Relationship Id="rId81" Type="http://schemas.openxmlformats.org/officeDocument/2006/relationships/hyperlink" Target="https://leocorp.com.ua/product/3/z-dnannya-drit-konstruktsiya/221133/" TargetMode="External"/><Relationship Id="rId135" Type="http://schemas.openxmlformats.org/officeDocument/2006/relationships/hyperlink" Target="https://leocorp.com.ua/product/5/bp-na-skatniy-dakh/412153-bliskavkopriymach-na-chotirokhskatniy-dakh-1-5-m-al-ni/" TargetMode="External"/><Relationship Id="rId156" Type="http://schemas.openxmlformats.org/officeDocument/2006/relationships/hyperlink" Target="https://leocorp.com.ua/product/4/trimachi-dlya-drotu/trimachi-dlya-drotu-fasadni/334033-z-dnuvach-natyazhniy-ni/" TargetMode="External"/><Relationship Id="rId177" Type="http://schemas.openxmlformats.org/officeDocument/2006/relationships/hyperlink" Target="https://leocorp.com.ua/product/2/504/506254-smuga-obmidnena-staleva-25kh4-mm-30-m-st-cu-/" TargetMode="External"/><Relationship Id="rId198" Type="http://schemas.openxmlformats.org/officeDocument/2006/relationships/hyperlink" Target="https://leocorp.com.ua/product/a/906059-korobka-uzemlennya-fasadna-170kh170kh100-mm-sira-pl/" TargetMode="External"/><Relationship Id="rId202" Type="http://schemas.openxmlformats.org/officeDocument/2006/relationships/hyperlink" Target="https://leocorp.com.ua/product/5/bp-z-betonnoyu-osnovoyu/407256-bliskavkopriymach-z-betonnoyu-osnovoyu-2-5-m-al/" TargetMode="External"/><Relationship Id="rId223" Type="http://schemas.openxmlformats.org/officeDocument/2006/relationships/hyperlink" Target="https://leocorp.com.ua/product/4/trimachi-dlya-drotu/trimachi-dlya-drotu-pokrivelni/304053-trimach-na-pivkrugliy-grebin-dakhu-max-z-clip-ni-pa/" TargetMode="External"/><Relationship Id="rId18" Type="http://schemas.openxmlformats.org/officeDocument/2006/relationships/hyperlink" Target="https://leocorp.com.ua/product/3/z-dnannya-drit-smuga/210011/" TargetMode="External"/><Relationship Id="rId39" Type="http://schemas.openxmlformats.org/officeDocument/2006/relationships/hyperlink" Target="https://leocorp.com.ua/product/4/trimachi-dlya-drotu/trimachi-dlya-drotu-pokrivelni/308133/" TargetMode="External"/><Relationship Id="rId50" Type="http://schemas.openxmlformats.org/officeDocument/2006/relationships/hyperlink" Target="https://leocorp.com.ua/product/4/trimachi-dlya-drotu/trimachi-dlya-drotu-pokrivelni/336019/" TargetMode="External"/><Relationship Id="rId104" Type="http://schemas.openxmlformats.org/officeDocument/2006/relationships/hyperlink" Target="https://leocorp.com.ua/product/5/bp-z-trinogoyu/408606-bliskavkopriymach-z-trinogoyu-6-m-al-ni/" TargetMode="External"/><Relationship Id="rId125" Type="http://schemas.openxmlformats.org/officeDocument/2006/relationships/hyperlink" Target="https://leocorp.com.ua/product/5/bp-na-pryamiy-dakh/411156-bliskavkopriymach-na-pryamiy-dakh-1-5-m-ni-al/" TargetMode="External"/><Relationship Id="rId146" Type="http://schemas.openxmlformats.org/officeDocument/2006/relationships/hyperlink" Target="https://leocorp.com.ua/product/5/bp-z-chotirinogoyu/408106-bliskavkopriymach-z-chotirinogoyu-10-m-al-ni/" TargetMode="External"/><Relationship Id="rId167" Type="http://schemas.openxmlformats.org/officeDocument/2006/relationships/hyperlink" Target="https://leocorp.com.ua/product/5/bp-z-trinogoyu/408406-bliskavkopriymach-z-trinogoyu-4-m-al-ni/" TargetMode="External"/><Relationship Id="rId188" Type="http://schemas.openxmlformats.org/officeDocument/2006/relationships/hyperlink" Target="https://leocorp.com.ua/product/8/bp-pid-e-s-e/416013-trimach-bliskavkopriymacha-l400-d30-50-ni/" TargetMode="External"/><Relationship Id="rId71" Type="http://schemas.openxmlformats.org/officeDocument/2006/relationships/hyperlink" Target="https://leocorp.com.ua/product/1/shini-zrivnyuvannya-potentsialiv/903010/" TargetMode="External"/><Relationship Id="rId92" Type="http://schemas.openxmlformats.org/officeDocument/2006/relationships/hyperlink" Target="https://leocorp.com.ua/product/5/trimachi-bliskavkopriymachiv/309021-plastina-fix-d16-stzn/" TargetMode="External"/><Relationship Id="rId213" Type="http://schemas.openxmlformats.org/officeDocument/2006/relationships/hyperlink" Target="https://leocorp.com.ua/product/5/bliskavkopriymachi-z-rizboyu-m16-al/401257-bliskavkopriymach-2-5-m-z-rizboyu-m16-al/" TargetMode="External"/><Relationship Id="rId2" Type="http://schemas.openxmlformats.org/officeDocument/2006/relationships/hyperlink" Target="https://leocorp.com.ua/product/4/trimachi-dlya-drotu/trimachi-drotu-universalni/301819/" TargetMode="External"/><Relationship Id="rId29" Type="http://schemas.openxmlformats.org/officeDocument/2006/relationships/hyperlink" Target="https://leocorp.com.ua/product/3/z-dnannya-drit-drit/224016/" TargetMode="External"/><Relationship Id="rId40" Type="http://schemas.openxmlformats.org/officeDocument/2006/relationships/hyperlink" Target="https://leocorp.com.ua/product/4/trimachi-dlya-drotu/trimachi-dlya-drotu-fasadni/310011/" TargetMode="External"/><Relationship Id="rId115" Type="http://schemas.openxmlformats.org/officeDocument/2006/relationships/hyperlink" Target="https://leocorp.com.ua/product/4/metizi-dlya-trimachiv/910255-shpilka-dvogvintova-z-torx-m8-l250/" TargetMode="External"/><Relationship Id="rId136" Type="http://schemas.openxmlformats.org/officeDocument/2006/relationships/hyperlink" Target="https://leocorp.com.ua/product/5/bp-na-skatniy-dakh/412203-bliskavkopriymach-na-chotirokhskatniy-dakh-2-m-al-ni/" TargetMode="External"/><Relationship Id="rId157" Type="http://schemas.openxmlformats.org/officeDocument/2006/relationships/hyperlink" Target="https://leocorp.com.ua/product/4/trimachi-dlya-drotu/trimachi-dlya-drotu-fasadni/334133-boyok-natyazhniy-l400-ni/" TargetMode="External"/><Relationship Id="rId178" Type="http://schemas.openxmlformats.org/officeDocument/2006/relationships/hyperlink" Target="https://leocorp.com.ua/product/2/504/506404-smuga-obmidnena-staleva-40kh4-mm-bukhta-20-m-st-cu/" TargetMode="External"/><Relationship Id="rId61" Type="http://schemas.openxmlformats.org/officeDocument/2006/relationships/hyperlink" Target="https://leocorp.com.ua/product/a/907019/" TargetMode="External"/><Relationship Id="rId82" Type="http://schemas.openxmlformats.org/officeDocument/2006/relationships/hyperlink" Target="https://leocorp.com.ua/product/5/bliskavkopriymach-zbirniy-9-14-m/405906/" TargetMode="External"/><Relationship Id="rId199" Type="http://schemas.openxmlformats.org/officeDocument/2006/relationships/hyperlink" Target="https://leocorp.com.ua/product/a/germetik-soudaflex-professional-40fc-600-ml-siriy-/" TargetMode="External"/><Relationship Id="rId203" Type="http://schemas.openxmlformats.org/officeDocument/2006/relationships/hyperlink" Target="https://leocorp.com.ua/product/5/bp-z-betonnoyu-osnovoyu/407256-bliskavkopriymach-z-betonnoyu-osnovoyu-2-5-m-al/" TargetMode="External"/><Relationship Id="rId19" Type="http://schemas.openxmlformats.org/officeDocument/2006/relationships/hyperlink" Target="https://leocorp.com.ua/product/3/z-dnannya-drit-bliskavkopriymach/211011/" TargetMode="External"/><Relationship Id="rId224" Type="http://schemas.openxmlformats.org/officeDocument/2006/relationships/hyperlink" Target="https://leocorp.com.ua/product/4/trimachi-dlya-drotu/trimachi-dlya-drotu-fasadni/310011/" TargetMode="External"/><Relationship Id="rId30" Type="http://schemas.openxmlformats.org/officeDocument/2006/relationships/hyperlink" Target="https://leocorp.com.ua/product/3/z-dnannya-drit-konstruktsiya/228011/" TargetMode="External"/><Relationship Id="rId105" Type="http://schemas.openxmlformats.org/officeDocument/2006/relationships/hyperlink" Target="https://leocorp.com.ua/product/5/bp-z-trinogoyu/408706-bliskavkopriymach-z-trinogoyu-7-m-al-ni/" TargetMode="External"/><Relationship Id="rId126" Type="http://schemas.openxmlformats.org/officeDocument/2006/relationships/hyperlink" Target="https://leocorp.com.ua/product/5/bp-na-pryamiy-dakh/411156-bliskavkopriymach-na-pryamiy-dakh-1-5-m-ni-al/" TargetMode="External"/><Relationship Id="rId147" Type="http://schemas.openxmlformats.org/officeDocument/2006/relationships/hyperlink" Target="https://leocorp.com.ua/product/5/bp-z-chotirinogoyu/408116-bliskavkopriymach-z-chotirinogoyu-11-m-al-ni/" TargetMode="External"/><Relationship Id="rId168" Type="http://schemas.openxmlformats.org/officeDocument/2006/relationships/hyperlink" Target="https://leocorp.com.ua/product/5/komplektuyuchi-do-bliskavkopriymachiv/407423-trinozhniy-shtativ-b1500-l900-ni/" TargetMode="External"/><Relationship Id="rId51" Type="http://schemas.openxmlformats.org/officeDocument/2006/relationships/hyperlink" Target="https://leocorp.com.ua/product/4/trimachi-dlya-drotu/trimachi-dlya-drotu-pokrivelni/336029/" TargetMode="External"/><Relationship Id="rId72" Type="http://schemas.openxmlformats.org/officeDocument/2006/relationships/hyperlink" Target="https://leocorp.com.ua/product/a/901010/" TargetMode="External"/><Relationship Id="rId93" Type="http://schemas.openxmlformats.org/officeDocument/2006/relationships/hyperlink" Target="https://leocorp.com.ua/product/4/trimachi-dlya-smugi/309031-plastina-fix-b30-stzn/" TargetMode="External"/><Relationship Id="rId189" Type="http://schemas.openxmlformats.org/officeDocument/2006/relationships/hyperlink" Target="https://leocorp.com.ua/product/8/bp-pid-e-s-e/416043-trimach-bliskavkopriymacha-l700-d30-50-ni/" TargetMode="External"/><Relationship Id="rId3" Type="http://schemas.openxmlformats.org/officeDocument/2006/relationships/hyperlink" Target="https://leocorp.com.ua/product/4/trimachi-dlya-drotu/trimachi-drotu-universalni/302133/" TargetMode="External"/><Relationship Id="rId214" Type="http://schemas.openxmlformats.org/officeDocument/2006/relationships/hyperlink" Target="https://leocorp.com.ua/product/5/bliskavkopriymachi-z-rizboyu-m16-al/401307-bliskavkopriymach-3-m-z-rizboyu-m16-a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eocorp.com.ua/product/2/504/505304/" TargetMode="External"/><Relationship Id="rId18" Type="http://schemas.openxmlformats.org/officeDocument/2006/relationships/hyperlink" Target="https://leocorp.com.ua/product/2/504/511303/" TargetMode="External"/><Relationship Id="rId26" Type="http://schemas.openxmlformats.org/officeDocument/2006/relationships/hyperlink" Target="https://leocorp.com.ua/product/1/gnd2/obmidnena-stal-250mkm/C1000112/" TargetMode="External"/><Relationship Id="rId39" Type="http://schemas.openxmlformats.org/officeDocument/2006/relationships/hyperlink" Target="https://leocorp.com.ua/product/3/z-dnannya-drit-bliskavkopriymach/204211-z-dnuvach-quadro-3-pl-stzn/" TargetMode="External"/><Relationship Id="rId21" Type="http://schemas.openxmlformats.org/officeDocument/2006/relationships/hyperlink" Target="https://leocorp.com.ua/product/1/gnd1/stzn20/e120011/" TargetMode="External"/><Relationship Id="rId34" Type="http://schemas.openxmlformats.org/officeDocument/2006/relationships/hyperlink" Target="https://leocorp.com.ua/product/1/62545/116071/" TargetMode="External"/><Relationship Id="rId42" Type="http://schemas.openxmlformats.org/officeDocument/2006/relationships/hyperlink" Target="https://leocorp.com.ua/product/3/z-dnannya-drit-smuga/203244-z-dnuvach-contra-3-pl-cu-ni/" TargetMode="External"/><Relationship Id="rId47" Type="http://schemas.openxmlformats.org/officeDocument/2006/relationships/hyperlink" Target="https://leocorp.com.ua/product/a/905029-kolodyaz-uzemlennya-reviziyniy-200kh200kh165-mm-pl/" TargetMode="External"/><Relationship Id="rId50" Type="http://schemas.openxmlformats.org/officeDocument/2006/relationships/printerSettings" Target="../printerSettings/printerSettings3.bin"/><Relationship Id="rId7" Type="http://schemas.openxmlformats.org/officeDocument/2006/relationships/hyperlink" Target="https://leocorp.com.ua/product/1/gnd2/nerzhaviyka-ni/116080/" TargetMode="External"/><Relationship Id="rId2" Type="http://schemas.openxmlformats.org/officeDocument/2006/relationships/hyperlink" Target="https://leocorp.com.ua/product/1/gnd2/stgzn/116155/" TargetMode="External"/><Relationship Id="rId16" Type="http://schemas.openxmlformats.org/officeDocument/2006/relationships/hyperlink" Target="https://leocorp.com.ua/product/2/504/506254/" TargetMode="External"/><Relationship Id="rId29" Type="http://schemas.openxmlformats.org/officeDocument/2006/relationships/hyperlink" Target="https://leocorp.com.ua/product/1/shini-zrivnyuvannya-potentsialiv/903010/" TargetMode="External"/><Relationship Id="rId11" Type="http://schemas.openxmlformats.org/officeDocument/2006/relationships/hyperlink" Target="https://leocorp.com.ua/product/2/504/504251/" TargetMode="External"/><Relationship Id="rId24" Type="http://schemas.openxmlformats.org/officeDocument/2006/relationships/hyperlink" Target="https://leocorp.com.ua/product/1/gnd2/obmidnena-stal-250mkm/204133_2/" TargetMode="External"/><Relationship Id="rId32" Type="http://schemas.openxmlformats.org/officeDocument/2006/relationships/hyperlink" Target="https://leocorp.com.ua/product/1/gnd2/obmidnena-stal-250mkm/kintsevik-dlya-zvichaynikh-gruntiv-5-8-st/" TargetMode="External"/><Relationship Id="rId37" Type="http://schemas.openxmlformats.org/officeDocument/2006/relationships/hyperlink" Target="https://leocorp.com.ua/product/1/gnd2/nerzhaviyka-ni/116233/" TargetMode="External"/><Relationship Id="rId40" Type="http://schemas.openxmlformats.org/officeDocument/2006/relationships/hyperlink" Target="https://leocorp.com.ua/product/1/gnd1/nerzhaviyucha-stal-ni/120133-sterzhen-d20-1-5-metra-ni/" TargetMode="External"/><Relationship Id="rId45" Type="http://schemas.openxmlformats.org/officeDocument/2006/relationships/hyperlink" Target="https://leocorp.com.ua/product/3/z-dnannya-drit-smuga/203144/" TargetMode="External"/><Relationship Id="rId5" Type="http://schemas.openxmlformats.org/officeDocument/2006/relationships/hyperlink" Target="https://leocorp.com.ua/product/1/gnd2/stgzn/116355/" TargetMode="External"/><Relationship Id="rId15" Type="http://schemas.openxmlformats.org/officeDocument/2006/relationships/hyperlink" Target="https://leocorp.com.ua/product/2/504/505254/" TargetMode="External"/><Relationship Id="rId23" Type="http://schemas.openxmlformats.org/officeDocument/2006/relationships/hyperlink" Target="https://leocorp.com.ua/product/3/z-dnannya-drit-smuga/203133/" TargetMode="External"/><Relationship Id="rId28" Type="http://schemas.openxmlformats.org/officeDocument/2006/relationships/hyperlink" Target="https://leocorp.com.ua/product/1/kolodyazi-reviziyni/905023/" TargetMode="External"/><Relationship Id="rId36" Type="http://schemas.openxmlformats.org/officeDocument/2006/relationships/hyperlink" Target="https://leocorp.com.ua/product/1/gnd1/stzn20/120021-nakonechnik-d20-stzn/" TargetMode="External"/><Relationship Id="rId49" Type="http://schemas.openxmlformats.org/officeDocument/2006/relationships/hyperlink" Target="https://leocorp.com.ua/product/a/906049-korobka-uzemlennya-fasadna-170kh170kh55-mm-sira-pl/" TargetMode="External"/><Relationship Id="rId10" Type="http://schemas.openxmlformats.org/officeDocument/2006/relationships/hyperlink" Target="https://leocorp.com.ua/product/3/z-dnannya-smuga-smuga/205031/" TargetMode="External"/><Relationship Id="rId19" Type="http://schemas.openxmlformats.org/officeDocument/2006/relationships/hyperlink" Target="https://leocorp.com.ua/product/2/504/511403/" TargetMode="External"/><Relationship Id="rId31" Type="http://schemas.openxmlformats.org/officeDocument/2006/relationships/hyperlink" Target="https://leocorp.com.ua/product/1/gnd2/obmidnena-stal-250mkm/204133_2/" TargetMode="External"/><Relationship Id="rId44" Type="http://schemas.openxmlformats.org/officeDocument/2006/relationships/hyperlink" Target="https://leocorp.com.ua/product/3/z-dnannya-smuga-smuga/202233-z-dnuvach-cross-dlya-smugi-2-pl-ni/" TargetMode="External"/><Relationship Id="rId4" Type="http://schemas.openxmlformats.org/officeDocument/2006/relationships/hyperlink" Target="https://leocorp.com.ua/product/1/gnd2/nerzhaviyka-ni/116211/" TargetMode="External"/><Relationship Id="rId9" Type="http://schemas.openxmlformats.org/officeDocument/2006/relationships/hyperlink" Target="https://leocorp.com.ua/product/3/z-dnannya-sterzhen-smuga-drit/205111/" TargetMode="External"/><Relationship Id="rId14" Type="http://schemas.openxmlformats.org/officeDocument/2006/relationships/hyperlink" Target="https://leocorp.com.ua/product/2/504/505404/" TargetMode="External"/><Relationship Id="rId22" Type="http://schemas.openxmlformats.org/officeDocument/2006/relationships/hyperlink" Target="https://leocorp.com.ua/product/3/z-dnannya-smuga-smuga/202021/" TargetMode="External"/><Relationship Id="rId27" Type="http://schemas.openxmlformats.org/officeDocument/2006/relationships/hyperlink" Target="https://leocorp.com.ua/product/1/gnd2/obmidnena-stal-250mkm/C1040302/" TargetMode="External"/><Relationship Id="rId30" Type="http://schemas.openxmlformats.org/officeDocument/2006/relationships/hyperlink" Target="https://leocorp.com.ua/product/a/901010/" TargetMode="External"/><Relationship Id="rId35" Type="http://schemas.openxmlformats.org/officeDocument/2006/relationships/hyperlink" Target="https://leocorp.com.ua/product/1/62545/120055-nasadka-ruchnogo-montazhu-stgzn/" TargetMode="External"/><Relationship Id="rId43" Type="http://schemas.openxmlformats.org/officeDocument/2006/relationships/hyperlink" Target="https://leocorp.com.ua/product/2/504/504301-smuga-otsinkovana-30kh4-mm-stzn/" TargetMode="External"/><Relationship Id="rId48" Type="http://schemas.openxmlformats.org/officeDocument/2006/relationships/hyperlink" Target="https://leocorp.com.ua/product/a/906049-korobka-uzemlennya-fasadna-170kh170kh55-mm-sira-pl/" TargetMode="External"/><Relationship Id="rId8" Type="http://schemas.openxmlformats.org/officeDocument/2006/relationships/hyperlink" Target="https://leocorp.com.ua/product/3/z-dnannya-sterzhen-smuga-drit/205011/" TargetMode="External"/><Relationship Id="rId51" Type="http://schemas.openxmlformats.org/officeDocument/2006/relationships/drawing" Target="../drawings/drawing2.xml"/><Relationship Id="rId3" Type="http://schemas.openxmlformats.org/officeDocument/2006/relationships/hyperlink" Target="https://leocorp.com.ua/product/1/gnd2/stgzn/116255/" TargetMode="External"/><Relationship Id="rId12" Type="http://schemas.openxmlformats.org/officeDocument/2006/relationships/hyperlink" Target="https://leocorp.com.ua/product/2/504/504351/" TargetMode="External"/><Relationship Id="rId17" Type="http://schemas.openxmlformats.org/officeDocument/2006/relationships/hyperlink" Target="https://leocorp.com.ua/product/2/504/511253/" TargetMode="External"/><Relationship Id="rId25" Type="http://schemas.openxmlformats.org/officeDocument/2006/relationships/hyperlink" Target="https://leocorp.com.ua/product/1/gnd2/nerzhaviyka-ni/116041/" TargetMode="External"/><Relationship Id="rId33" Type="http://schemas.openxmlformats.org/officeDocument/2006/relationships/hyperlink" Target="https://leocorp.com.ua/product/1/gnd2/obmidnena-stal-250mkm/golovka-udarna-5-8-st/" TargetMode="External"/><Relationship Id="rId38" Type="http://schemas.openxmlformats.org/officeDocument/2006/relationships/hyperlink" Target="https://leocorp.com.ua/product/1/gnd2/nerzhaviyka-ni/116113/" TargetMode="External"/><Relationship Id="rId46" Type="http://schemas.openxmlformats.org/officeDocument/2006/relationships/hyperlink" Target="https://leocorp.com.ua/product/3/z-dnannya-drit-bliskavkopriymach/204233-z-dnuvach-quadro-2-pl-ni/" TargetMode="External"/><Relationship Id="rId20" Type="http://schemas.openxmlformats.org/officeDocument/2006/relationships/hyperlink" Target="https://leocorp.com.ua/product/2/504/504401/" TargetMode="External"/><Relationship Id="rId41" Type="http://schemas.openxmlformats.org/officeDocument/2006/relationships/hyperlink" Target="https://leocorp.com.ua/product/3/z-dnannya-smuga-smuga/202333/" TargetMode="External"/><Relationship Id="rId1" Type="http://schemas.openxmlformats.org/officeDocument/2006/relationships/hyperlink" Target="https://leocorp.com.ua/product/1/62545/120615-pristriy-dlya-zabivannya-sterzhniv-pid-sds-max-260-mm-st/" TargetMode="External"/><Relationship Id="rId6" Type="http://schemas.openxmlformats.org/officeDocument/2006/relationships/hyperlink" Target="https://leocorp.com.ua/product/1/62545/116071/"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eocorp.com.ua/product/6/410/410-20/410201/" TargetMode="External"/><Relationship Id="rId18" Type="http://schemas.openxmlformats.org/officeDocument/2006/relationships/hyperlink" Target="https://leocorp.com.ua/product/6/410/410-26/410251/" TargetMode="External"/><Relationship Id="rId26" Type="http://schemas.openxmlformats.org/officeDocument/2006/relationships/hyperlink" Target="https://leocorp.com.ua/product/6/420/420061/" TargetMode="External"/><Relationship Id="rId39" Type="http://schemas.openxmlformats.org/officeDocument/2006/relationships/drawing" Target="../drawings/drawing3.xml"/><Relationship Id="rId21" Type="http://schemas.openxmlformats.org/officeDocument/2006/relationships/hyperlink" Target="https://leocorp.com.ua/product/6/410/410-32/410281/" TargetMode="External"/><Relationship Id="rId34" Type="http://schemas.openxmlformats.org/officeDocument/2006/relationships/hyperlink" Target="https://leocorp.com.ua/product/6/armaturniy-karkas-dlya-fundamentu-ankernoi-zakladnoi/431211-armaturniy-karkas-dlya-fundamentu-ankernoi-zakladnoi-21-26-m-st/" TargetMode="External"/><Relationship Id="rId7" Type="http://schemas.openxmlformats.org/officeDocument/2006/relationships/hyperlink" Target="https://leocorp.com.ua/product/6/410/410-14/410141/" TargetMode="External"/><Relationship Id="rId12" Type="http://schemas.openxmlformats.org/officeDocument/2006/relationships/hyperlink" Target="https://leocorp.com.ua/product/6/410/410-20/410191/" TargetMode="External"/><Relationship Id="rId17" Type="http://schemas.openxmlformats.org/officeDocument/2006/relationships/hyperlink" Target="https://leocorp.com.ua/product/6/410/410-26/410241/" TargetMode="External"/><Relationship Id="rId25" Type="http://schemas.openxmlformats.org/officeDocument/2006/relationships/hyperlink" Target="https://leocorp.com.ua/product/6/410/410-32/410321/" TargetMode="External"/><Relationship Id="rId33" Type="http://schemas.openxmlformats.org/officeDocument/2006/relationships/hyperlink" Target="https://leocorp.com.ua/product/6/armaturniy-karkas-dlya-fundamentu-ankernoi-zakladnoi/431151-armaturniy-karkas-dlya-fundamentu-ankernoi-zakladnoi-15-20-m-st/" TargetMode="External"/><Relationship Id="rId38" Type="http://schemas.openxmlformats.org/officeDocument/2006/relationships/printerSettings" Target="../printerSettings/printerSettings4.bin"/><Relationship Id="rId2" Type="http://schemas.openxmlformats.org/officeDocument/2006/relationships/hyperlink" Target="https://leocorp.com.ua/product/6/410/410-14/410091/" TargetMode="External"/><Relationship Id="rId16" Type="http://schemas.openxmlformats.org/officeDocument/2006/relationships/hyperlink" Target="https://leocorp.com.ua/product/6/410/410-26/410231/" TargetMode="External"/><Relationship Id="rId20" Type="http://schemas.openxmlformats.org/officeDocument/2006/relationships/hyperlink" Target="https://leocorp.com.ua/product/6/410/410-32/410271/" TargetMode="External"/><Relationship Id="rId29" Type="http://schemas.openxmlformats.org/officeDocument/2006/relationships/hyperlink" Target="https://leocorp.com.ua/product/6/420/420211/" TargetMode="External"/><Relationship Id="rId1" Type="http://schemas.openxmlformats.org/officeDocument/2006/relationships/hyperlink" Target="https://leocorp.com.ua/product/6/410/410-8/410081/" TargetMode="External"/><Relationship Id="rId6" Type="http://schemas.openxmlformats.org/officeDocument/2006/relationships/hyperlink" Target="https://leocorp.com.ua/product/6/410/410-14/410131/" TargetMode="External"/><Relationship Id="rId11" Type="http://schemas.openxmlformats.org/officeDocument/2006/relationships/hyperlink" Target="https://leocorp.com.ua/product/6/410/410-20/410181/" TargetMode="External"/><Relationship Id="rId24" Type="http://schemas.openxmlformats.org/officeDocument/2006/relationships/hyperlink" Target="https://leocorp.com.ua/product/6/410/410-32/410311/" TargetMode="External"/><Relationship Id="rId32" Type="http://schemas.openxmlformats.org/officeDocument/2006/relationships/hyperlink" Target="https://leocorp.com.ua/product/6/armaturniy-karkas-dlya-fundamentu-ankernoi-zakladnoi/431091-armaturniy-karkas-dlya-fundamentu-ankernoi-zakladnoi-9-14-m-st/" TargetMode="External"/><Relationship Id="rId37" Type="http://schemas.openxmlformats.org/officeDocument/2006/relationships/hyperlink" Target="https://leocorp.com.ua/product/6/410/410-8/410061-okremostoyachiy-bliskavkopriymach-6-m-stzn-al/" TargetMode="External"/><Relationship Id="rId5" Type="http://schemas.openxmlformats.org/officeDocument/2006/relationships/hyperlink" Target="https://leocorp.com.ua/product/6/410/410-14/410121/" TargetMode="External"/><Relationship Id="rId15" Type="http://schemas.openxmlformats.org/officeDocument/2006/relationships/hyperlink" Target="https://leocorp.com.ua/product/6/410/410-26/410221/" TargetMode="External"/><Relationship Id="rId23" Type="http://schemas.openxmlformats.org/officeDocument/2006/relationships/hyperlink" Target="https://leocorp.com.ua/product/6/410/410-32/410301/" TargetMode="External"/><Relationship Id="rId28" Type="http://schemas.openxmlformats.org/officeDocument/2006/relationships/hyperlink" Target="https://leocorp.com.ua/product/6/420/420151/" TargetMode="External"/><Relationship Id="rId36" Type="http://schemas.openxmlformats.org/officeDocument/2006/relationships/hyperlink" Target="https://leocorp.com.ua/product/6/410/410-8/410071-okremostoyachiy-bliskavkopriymach-7-m-stzn-al/" TargetMode="External"/><Relationship Id="rId10" Type="http://schemas.openxmlformats.org/officeDocument/2006/relationships/hyperlink" Target="https://leocorp.com.ua/product/6/410/410-20/410171/" TargetMode="External"/><Relationship Id="rId19" Type="http://schemas.openxmlformats.org/officeDocument/2006/relationships/hyperlink" Target="https://leocorp.com.ua/product/6/410/410-26/410261/" TargetMode="External"/><Relationship Id="rId31" Type="http://schemas.openxmlformats.org/officeDocument/2006/relationships/hyperlink" Target="https://leocorp.com.ua/product/6/armaturniy-karkas-dlya-fundamentu-ankernoi-zakladnoi/431061-armaturniy-karkas-dlya-fundamentu-ankernoi-zakladnoi-6-8-m-st/" TargetMode="External"/><Relationship Id="rId4" Type="http://schemas.openxmlformats.org/officeDocument/2006/relationships/hyperlink" Target="https://leocorp.com.ua/product/6/410/410-14/410111/" TargetMode="External"/><Relationship Id="rId9" Type="http://schemas.openxmlformats.org/officeDocument/2006/relationships/hyperlink" Target="https://leocorp.com.ua/product/6/410/410-20/410161/" TargetMode="External"/><Relationship Id="rId14" Type="http://schemas.openxmlformats.org/officeDocument/2006/relationships/hyperlink" Target="https://leocorp.com.ua/product/6/410/410-26/410211/" TargetMode="External"/><Relationship Id="rId22" Type="http://schemas.openxmlformats.org/officeDocument/2006/relationships/hyperlink" Target="https://leocorp.com.ua/product/6/410/410-32/410291/" TargetMode="External"/><Relationship Id="rId27" Type="http://schemas.openxmlformats.org/officeDocument/2006/relationships/hyperlink" Target="https://leocorp.com.ua/product/6/420/420091/" TargetMode="External"/><Relationship Id="rId30" Type="http://schemas.openxmlformats.org/officeDocument/2006/relationships/hyperlink" Target="https://leocorp.com.ua/product/6/420/420271/" TargetMode="External"/><Relationship Id="rId35" Type="http://schemas.openxmlformats.org/officeDocument/2006/relationships/hyperlink" Target="https://leocorp.com.ua/product/6/armaturniy-karkas-dlya-fundamentu-ankernoi-zakladnoi/431271-armaturniy-karkas-dlya-fundamentu-ankernoi-zakladnoi-27-32-m-st/" TargetMode="External"/><Relationship Id="rId8" Type="http://schemas.openxmlformats.org/officeDocument/2006/relationships/hyperlink" Target="https://leocorp.com.ua/product/6/410/410-20/410151/" TargetMode="External"/><Relationship Id="rId3" Type="http://schemas.openxmlformats.org/officeDocument/2006/relationships/hyperlink" Target="https://leocorp.com.ua/product/6/410/410-14/41010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leocorp.com.ua/product/8/sc2/aktivnii-bp-e-s-e-schirtec/S-A/" TargetMode="External"/><Relationship Id="rId13" Type="http://schemas.openxmlformats.org/officeDocument/2006/relationships/hyperlink" Target="https://leocorp.com.ua/product/8/sc2/SLSC/SLSC-10/" TargetMode="External"/><Relationship Id="rId18" Type="http://schemas.openxmlformats.org/officeDocument/2006/relationships/drawing" Target="../drawings/drawing4.xml"/><Relationship Id="rId3" Type="http://schemas.openxmlformats.org/officeDocument/2006/relationships/hyperlink" Target="https://leocorp.com.ua/product/8/pt1/prt/PRTPRO60/" TargetMode="External"/><Relationship Id="rId7" Type="http://schemas.openxmlformats.org/officeDocument/2006/relationships/hyperlink" Target="https://leocorp.com.ua/product/8/sc2/aktivnii-bp-e-s-e-schirtec/S-AS/" TargetMode="External"/><Relationship Id="rId12" Type="http://schemas.openxmlformats.org/officeDocument/2006/relationships/hyperlink" Target="https://leocorp.com.ua/product/8/sc2/testeri/SRC-1T/" TargetMode="External"/><Relationship Id="rId17" Type="http://schemas.openxmlformats.org/officeDocument/2006/relationships/printerSettings" Target="../printerSettings/printerSettings5.bin"/><Relationship Id="rId2" Type="http://schemas.openxmlformats.org/officeDocument/2006/relationships/hyperlink" Target="https://leocorp.com.ua/product/8/pt1/prt/PRT60/" TargetMode="External"/><Relationship Id="rId16" Type="http://schemas.openxmlformats.org/officeDocument/2006/relationships/hyperlink" Target="https://leocorp.com.ua/product/8/bp-pid-e-s-e/425015/" TargetMode="External"/><Relationship Id="rId1" Type="http://schemas.openxmlformats.org/officeDocument/2006/relationships/hyperlink" Target="https://leocorp.com.ua/product/8/pt1/prt/PRT30/" TargetMode="External"/><Relationship Id="rId6" Type="http://schemas.openxmlformats.org/officeDocument/2006/relationships/hyperlink" Target="https://leocorp.com.ua/product/8/sc2/aktivnii-bp-e-s-e-schirtec/S-AM/" TargetMode="External"/><Relationship Id="rId11" Type="http://schemas.openxmlformats.org/officeDocument/2006/relationships/hyperlink" Target="https://leocorp.com.ua/product/8/sc2/testeri/SA-1T/" TargetMode="External"/><Relationship Id="rId5" Type="http://schemas.openxmlformats.org/officeDocument/2006/relationships/hyperlink" Target="https://leocorp.com.ua/product/8/pt1/prt-l/" TargetMode="External"/><Relationship Id="rId15" Type="http://schemas.openxmlformats.org/officeDocument/2006/relationships/hyperlink" Target="https://leocorp.com.ua/product/8/sc2/signalizatori/" TargetMode="External"/><Relationship Id="rId10" Type="http://schemas.openxmlformats.org/officeDocument/2006/relationships/hyperlink" Target="https://leocorp.com.ua/product/8/sc2/aktivnii-bp-e-s-e-schirtec/S-DA/" TargetMode="External"/><Relationship Id="rId4" Type="http://schemas.openxmlformats.org/officeDocument/2006/relationships/hyperlink" Target="https://leocorp.com.ua/product/8/pt1/prt-t/TPRT/" TargetMode="External"/><Relationship Id="rId9" Type="http://schemas.openxmlformats.org/officeDocument/2006/relationships/hyperlink" Target="https://leocorp.com.ua/product/8/sc2/aktivnii-bp-e-s-e-schirtec/S-DAS/" TargetMode="External"/><Relationship Id="rId14" Type="http://schemas.openxmlformats.org/officeDocument/2006/relationships/hyperlink" Target="https://leocorp.com.ua/product/8/sc2/SLSC/SLSC-20/"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leocorp.com.ua/product/7/FLP-BC_MAXI_25/A05091/" TargetMode="External"/><Relationship Id="rId18" Type="http://schemas.openxmlformats.org/officeDocument/2006/relationships/hyperlink" Target="https://leocorp.com.ua/product/7/FLP-BC_MAXI_25/A05096/" TargetMode="External"/><Relationship Id="rId26" Type="http://schemas.openxmlformats.org/officeDocument/2006/relationships/hyperlink" Target="https://leocorp.com.ua/product/7/sonyachna-energetika-fotovoltaika-klas-1-2-b-s-promisloviy-ta-privatniy-sektor/A06036/" TargetMode="External"/><Relationship Id="rId39" Type="http://schemas.openxmlformats.org/officeDocument/2006/relationships/hyperlink" Target="https://leocorp.com.ua/product/7/SPD/A05665/" TargetMode="External"/><Relationship Id="rId21" Type="http://schemas.openxmlformats.org/officeDocument/2006/relationships/hyperlink" Target="https://leocorp.com.ua/product/7/DA-275_5/A05721/" TargetMode="External"/><Relationship Id="rId34" Type="http://schemas.openxmlformats.org/officeDocument/2006/relationships/hyperlink" Target="https://leocorp.com.ua/product/7/SPD/A06148/" TargetMode="External"/><Relationship Id="rId42" Type="http://schemas.openxmlformats.org/officeDocument/2006/relationships/hyperlink" Target="https://leocorp.com.ua/product/7/LED/A06044/" TargetMode="External"/><Relationship Id="rId7" Type="http://schemas.openxmlformats.org/officeDocument/2006/relationships/hyperlink" Target="https://leocorp.com.ua/product/7/SLP-275_20/A01617/" TargetMode="External"/><Relationship Id="rId2" Type="http://schemas.openxmlformats.org/officeDocument/2006/relationships/hyperlink" Target="https://leocorp.com.ua/product/7/FLP-12_5/A03809/" TargetMode="External"/><Relationship Id="rId16" Type="http://schemas.openxmlformats.org/officeDocument/2006/relationships/hyperlink" Target="https://leocorp.com.ua/product/7/FLP-BC_MAXI_25/A05093/" TargetMode="External"/><Relationship Id="rId20" Type="http://schemas.openxmlformats.org/officeDocument/2006/relationships/hyperlink" Target="https://leocorp.com.ua/product/7/DA-275_5/A01848/" TargetMode="External"/><Relationship Id="rId29" Type="http://schemas.openxmlformats.org/officeDocument/2006/relationships/hyperlink" Target="https://leocorp.com.ua/product/7/sonyachna-energetika-fotovoltaika-klas-1-2-b-s-promisloviy-ta-privatniy-sektor/A03662/" TargetMode="External"/><Relationship Id="rId41" Type="http://schemas.openxmlformats.org/officeDocument/2006/relationships/hyperlink" Target="https://leocorp.com.ua/product/7/LED/A06740/" TargetMode="External"/><Relationship Id="rId1" Type="http://schemas.openxmlformats.org/officeDocument/2006/relationships/hyperlink" Target="https://leocorp.com.ua/product/7/FLP-12_5/A03421/" TargetMode="External"/><Relationship Id="rId6" Type="http://schemas.openxmlformats.org/officeDocument/2006/relationships/hyperlink" Target="https://leocorp.com.ua/product/7/FLP-12_5/A03427/" TargetMode="External"/><Relationship Id="rId11" Type="http://schemas.openxmlformats.org/officeDocument/2006/relationships/hyperlink" Target="https://leocorp.com.ua/product/7/SLP-275_20/A01722/" TargetMode="External"/><Relationship Id="rId24" Type="http://schemas.openxmlformats.org/officeDocument/2006/relationships/hyperlink" Target="https://leocorp.com.ua/product/7/sonyachna-energetika-fotovoltaika-klas-1-2-b-s-promisloviy-ta-privatniy-sektor/A06145/" TargetMode="External"/><Relationship Id="rId32" Type="http://schemas.openxmlformats.org/officeDocument/2006/relationships/hyperlink" Target="https://leocorp.com.ua/product/7/SPD/A05711/" TargetMode="External"/><Relationship Id="rId37" Type="http://schemas.openxmlformats.org/officeDocument/2006/relationships/hyperlink" Target="https://leocorp.com.ua/product/7/SPD/A06096/" TargetMode="External"/><Relationship Id="rId40" Type="http://schemas.openxmlformats.org/officeDocument/2006/relationships/hyperlink" Target="https://leocorp.com.ua/product/7/SPD/A06636/" TargetMode="External"/><Relationship Id="rId5" Type="http://schemas.openxmlformats.org/officeDocument/2006/relationships/hyperlink" Target="https://leocorp.com.ua/product/7/FLP-12_5/A03425/" TargetMode="External"/><Relationship Id="rId15" Type="http://schemas.openxmlformats.org/officeDocument/2006/relationships/hyperlink" Target="https://leocorp.com.ua/product/7/FLP-BC_MAXI_25/A05095/" TargetMode="External"/><Relationship Id="rId23" Type="http://schemas.openxmlformats.org/officeDocument/2006/relationships/hyperlink" Target="https://leocorp.com.ua/product/7/DA-275_5/A06738/" TargetMode="External"/><Relationship Id="rId28" Type="http://schemas.openxmlformats.org/officeDocument/2006/relationships/hyperlink" Target="https://leocorp.com.ua/product/7/sonyachna-energetika-fotovoltaika-klas-1-2-b-s-promisloviy-ta-privatniy-sektor/A03664/" TargetMode="External"/><Relationship Id="rId36" Type="http://schemas.openxmlformats.org/officeDocument/2006/relationships/hyperlink" Target="https://leocorp.com.ua/product/7/SPD/A05961/" TargetMode="External"/><Relationship Id="rId10" Type="http://schemas.openxmlformats.org/officeDocument/2006/relationships/hyperlink" Target="https://leocorp.com.ua/product/7/SLP-275_20/A01760/" TargetMode="External"/><Relationship Id="rId19" Type="http://schemas.openxmlformats.org/officeDocument/2006/relationships/hyperlink" Target="https://leocorp.com.ua/product/7/DA-275_5/A01872/" TargetMode="External"/><Relationship Id="rId31" Type="http://schemas.openxmlformats.org/officeDocument/2006/relationships/hyperlink" Target="https://leocorp.com.ua/product/7/SPD/A05709/" TargetMode="External"/><Relationship Id="rId44" Type="http://schemas.openxmlformats.org/officeDocument/2006/relationships/drawing" Target="../drawings/drawing5.xml"/><Relationship Id="rId4" Type="http://schemas.openxmlformats.org/officeDocument/2006/relationships/hyperlink" Target="https://leocorp.com.ua/product/7/FLP-12_5/A03425/" TargetMode="External"/><Relationship Id="rId9" Type="http://schemas.openxmlformats.org/officeDocument/2006/relationships/hyperlink" Target="https://leocorp.com.ua/product/7/SLP-275_20/A01619/" TargetMode="External"/><Relationship Id="rId14" Type="http://schemas.openxmlformats.org/officeDocument/2006/relationships/hyperlink" Target="https://leocorp.com.ua/product/7/FLP-BC_MAXI_25/A05092/" TargetMode="External"/><Relationship Id="rId22" Type="http://schemas.openxmlformats.org/officeDocument/2006/relationships/hyperlink" Target="https://leocorp.com.ua/product/7/DA-275_5/A05717/" TargetMode="External"/><Relationship Id="rId27" Type="http://schemas.openxmlformats.org/officeDocument/2006/relationships/hyperlink" Target="https://leocorp.com.ua/product/7/sonyachna-energetika-fotovoltaika-klas-1-2-b-s-promisloviy-ta-privatniy-sektor/A03668/" TargetMode="External"/><Relationship Id="rId30" Type="http://schemas.openxmlformats.org/officeDocument/2006/relationships/hyperlink" Target="https://leocorp.com.ua/product/7/SPD/A06526/" TargetMode="External"/><Relationship Id="rId35" Type="http://schemas.openxmlformats.org/officeDocument/2006/relationships/hyperlink" Target="https://leocorp.com.ua/product/7/SPD/A03806/" TargetMode="External"/><Relationship Id="rId43" Type="http://schemas.openxmlformats.org/officeDocument/2006/relationships/printerSettings" Target="../printerSettings/printerSettings6.bin"/><Relationship Id="rId8" Type="http://schemas.openxmlformats.org/officeDocument/2006/relationships/hyperlink" Target="https://leocorp.com.ua/product/7/SLP-275_20/A01948/" TargetMode="External"/><Relationship Id="rId3" Type="http://schemas.openxmlformats.org/officeDocument/2006/relationships/hyperlink" Target="https://leocorp.com.ua/product/7/FLP-12_5/A03423/" TargetMode="External"/><Relationship Id="rId12" Type="http://schemas.openxmlformats.org/officeDocument/2006/relationships/hyperlink" Target="https://leocorp.com.ua/product/7/SLP-275_20/A01946/" TargetMode="External"/><Relationship Id="rId17" Type="http://schemas.openxmlformats.org/officeDocument/2006/relationships/hyperlink" Target="https://leocorp.com.ua/product/7/FLP-BC_MAXI_25/A05094/" TargetMode="External"/><Relationship Id="rId25" Type="http://schemas.openxmlformats.org/officeDocument/2006/relationships/hyperlink" Target="https://leocorp.com.ua/product/7/sonyachna-energetika-fotovoltaika-klas-1-2-b-s-promisloviy-ta-privatniy-sektor/A03670/" TargetMode="External"/><Relationship Id="rId33" Type="http://schemas.openxmlformats.org/officeDocument/2006/relationships/hyperlink" Target="https://leocorp.com.ua/product/7/SPD/A06149/" TargetMode="External"/><Relationship Id="rId38" Type="http://schemas.openxmlformats.org/officeDocument/2006/relationships/hyperlink" Target="https://leocorp.com.ua/product/7/SPD/A06097/"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saltek.eu/en/products/sx-090-f75-ff" TargetMode="External"/><Relationship Id="rId299" Type="http://schemas.openxmlformats.org/officeDocument/2006/relationships/hyperlink" Target="https://www.saltek.eu/en/products/dmhf-0151-rb" TargetMode="External"/><Relationship Id="rId21" Type="http://schemas.openxmlformats.org/officeDocument/2006/relationships/hyperlink" Target="https://www.saltek.eu/en/products/slp-275-v4-s" TargetMode="External"/><Relationship Id="rId63" Type="http://schemas.openxmlformats.org/officeDocument/2006/relationships/hyperlink" Target="https://www.saltek.eu/en/products/fx-090-f75-t-ff" TargetMode="External"/><Relationship Id="rId159" Type="http://schemas.openxmlformats.org/officeDocument/2006/relationships/hyperlink" Target="https://www.saltek.eu/en/products/dmg-0601-rs" TargetMode="External"/><Relationship Id="rId324" Type="http://schemas.openxmlformats.org/officeDocument/2006/relationships/hyperlink" Target="https://www.saltek.eu/en/products/bdm-048-v1-fr2" TargetMode="External"/><Relationship Id="rId366" Type="http://schemas.openxmlformats.org/officeDocument/2006/relationships/hyperlink" Target="https://www.saltek.eu/en/products/bdg-230-v2-0" TargetMode="External"/><Relationship Id="rId170" Type="http://schemas.openxmlformats.org/officeDocument/2006/relationships/hyperlink" Target="https://www.saltek.eu/produkty/ds-v130-rs" TargetMode="External"/><Relationship Id="rId226" Type="http://schemas.openxmlformats.org/officeDocument/2006/relationships/hyperlink" Target="https://www.saltek.eu/en/products/bdm-230-v1-fr" TargetMode="External"/><Relationship Id="rId433" Type="http://schemas.openxmlformats.org/officeDocument/2006/relationships/hyperlink" Target="https://www.saltek.eu/en/products/slp-275-vb1s" TargetMode="External"/><Relationship Id="rId268" Type="http://schemas.openxmlformats.org/officeDocument/2006/relationships/hyperlink" Target="https://www.saltek.eu/en/products/dmlf-0241-rb" TargetMode="External"/><Relationship Id="rId32" Type="http://schemas.openxmlformats.org/officeDocument/2006/relationships/hyperlink" Target="https://www.saltek.eu/en/products/slp-440-v3-s" TargetMode="External"/><Relationship Id="rId74" Type="http://schemas.openxmlformats.org/officeDocument/2006/relationships/hyperlink" Target="https://www.saltek.eu/en/products/flp-125-v4" TargetMode="External"/><Relationship Id="rId128" Type="http://schemas.openxmlformats.org/officeDocument/2006/relationships/hyperlink" Target="https://www.saltek.eu/en/products/flp-pv1500ys" TargetMode="External"/><Relationship Id="rId335" Type="http://schemas.openxmlformats.org/officeDocument/2006/relationships/hyperlink" Target="https://www.saltek.eu/en/products/bdm-060-v2-0" TargetMode="External"/><Relationship Id="rId377" Type="http://schemas.openxmlformats.org/officeDocument/2006/relationships/hyperlink" Target="https://www.saltek.eu/en/products/bdghf-024-v1-fr1" TargetMode="External"/><Relationship Id="rId5" Type="http://schemas.openxmlformats.org/officeDocument/2006/relationships/hyperlink" Target="https://www.saltek.eu/en/products/dm-0241_3r_dj" TargetMode="External"/><Relationship Id="rId181" Type="http://schemas.openxmlformats.org/officeDocument/2006/relationships/hyperlink" Target="https://www.saltek.eu/en/products/slp-150-v0" TargetMode="External"/><Relationship Id="rId237" Type="http://schemas.openxmlformats.org/officeDocument/2006/relationships/hyperlink" Target="https://www.saltek.eu/en/products/da-275-dfi16" TargetMode="External"/><Relationship Id="rId402" Type="http://schemas.openxmlformats.org/officeDocument/2006/relationships/hyperlink" Target="https://www.saltek.eu/en/products/dpf-048dc-16" TargetMode="External"/><Relationship Id="rId279" Type="http://schemas.openxmlformats.org/officeDocument/2006/relationships/hyperlink" Target="https://www.saltek.eu/en/products/flp-pv550-vu-s" TargetMode="External"/><Relationship Id="rId444" Type="http://schemas.openxmlformats.org/officeDocument/2006/relationships/hyperlink" Target="https://www.saltek.eu/en/products/dl-tlf-uhf" TargetMode="External"/><Relationship Id="rId43" Type="http://schemas.openxmlformats.org/officeDocument/2006/relationships/hyperlink" Target="https://www.saltek.eu/en/products/dm-0121_3l_dj" TargetMode="External"/><Relationship Id="rId139" Type="http://schemas.openxmlformats.org/officeDocument/2006/relationships/hyperlink" Target="https://www.saltek.eu/en/products/slp-pv1000-vy" TargetMode="External"/><Relationship Id="rId290" Type="http://schemas.openxmlformats.org/officeDocument/2006/relationships/hyperlink" Target="https://www.saltek.eu/en/products/sp-t2t3-320y-ttc-led" TargetMode="External"/><Relationship Id="rId304" Type="http://schemas.openxmlformats.org/officeDocument/2006/relationships/hyperlink" Target="https://www.saltek.eu/en/products/bdm-006-v2-j-0" TargetMode="External"/><Relationship Id="rId346" Type="http://schemas.openxmlformats.org/officeDocument/2006/relationships/hyperlink" Target="https://www.saltek.eu/en/products/bdg-012-v1-4fr1" TargetMode="External"/><Relationship Id="rId388" Type="http://schemas.openxmlformats.org/officeDocument/2006/relationships/hyperlink" Target="https://www.saltek.eu/en/products/bdmhf-024-v1-0" TargetMode="External"/><Relationship Id="rId85" Type="http://schemas.openxmlformats.org/officeDocument/2006/relationships/hyperlink" Target="https://www.saltek.eu/en/products/flp-bc-maxi-vs4" TargetMode="External"/><Relationship Id="rId150" Type="http://schemas.openxmlformats.org/officeDocument/2006/relationships/hyperlink" Target="https://www.saltek.eu/en/products/flp-bc-maxi-v4" TargetMode="External"/><Relationship Id="rId192" Type="http://schemas.openxmlformats.org/officeDocument/2006/relationships/hyperlink" Target="https://www.saltek.eu/sk/produkty/bd-090-t-v2-0" TargetMode="External"/><Relationship Id="rId206" Type="http://schemas.openxmlformats.org/officeDocument/2006/relationships/hyperlink" Target="https://www.saltek.eu/en/products/isgo-500" TargetMode="External"/><Relationship Id="rId413" Type="http://schemas.openxmlformats.org/officeDocument/2006/relationships/hyperlink" Target="https://www.saltek.eu/en/products/dm-0241-l2-dj" TargetMode="External"/><Relationship Id="rId248" Type="http://schemas.openxmlformats.org/officeDocument/2006/relationships/hyperlink" Target="https://www.saltek.eu/en/products/dmz-v-0" TargetMode="External"/><Relationship Id="rId455" Type="http://schemas.openxmlformats.org/officeDocument/2006/relationships/hyperlink" Target="https://www.saltek.eu/en/products/flp-bc-maxi-vsf31" TargetMode="External"/><Relationship Id="rId12" Type="http://schemas.openxmlformats.org/officeDocument/2006/relationships/hyperlink" Target="https://www.saltek.eu/en/products/hx-pomocn%C3%BD-dr%C5%BE%C3%A1k" TargetMode="External"/><Relationship Id="rId108" Type="http://schemas.openxmlformats.org/officeDocument/2006/relationships/hyperlink" Target="https://www.saltek.eu/en/products/isgc-500h-ex" TargetMode="External"/><Relationship Id="rId315" Type="http://schemas.openxmlformats.org/officeDocument/2006/relationships/hyperlink" Target="https://www.saltek.eu/en/products/bdm-012-v4-j-0" TargetMode="External"/><Relationship Id="rId357" Type="http://schemas.openxmlformats.org/officeDocument/2006/relationships/hyperlink" Target="https://www.saltek.eu/en/products/bdg-048-v1-fr2" TargetMode="External"/><Relationship Id="rId54" Type="http://schemas.openxmlformats.org/officeDocument/2006/relationships/hyperlink" Target="https://www.saltek.eu/en/products/slp-600-v1-s" TargetMode="External"/><Relationship Id="rId96" Type="http://schemas.openxmlformats.org/officeDocument/2006/relationships/hyperlink" Target="https://www.saltek.eu/en/products/slp-pv500u-v0" TargetMode="External"/><Relationship Id="rId161" Type="http://schemas.openxmlformats.org/officeDocument/2006/relationships/hyperlink" Target="https://www.saltek.eu/en/products/dmhf-0151-rs" TargetMode="External"/><Relationship Id="rId217" Type="http://schemas.openxmlformats.org/officeDocument/2006/relationships/hyperlink" Target="https://www.saltek.eu/en/products/bdg-006-v1-fr1" TargetMode="External"/><Relationship Id="rId399" Type="http://schemas.openxmlformats.org/officeDocument/2006/relationships/hyperlink" Target="https://www.saltek.eu/en/products/dl-1g-poe-injector" TargetMode="External"/><Relationship Id="rId259" Type="http://schemas.openxmlformats.org/officeDocument/2006/relationships/hyperlink" Target="https://www.saltek.eu/en/products/dm-0241-rb" TargetMode="External"/><Relationship Id="rId424" Type="http://schemas.openxmlformats.org/officeDocument/2006/relationships/hyperlink" Target="https://www.saltek.eu/en/products/flp-ev125-vbh1s1" TargetMode="External"/><Relationship Id="rId23" Type="http://schemas.openxmlformats.org/officeDocument/2006/relationships/hyperlink" Target="https://www.saltek.eu/en/products/slp-440-v0" TargetMode="External"/><Relationship Id="rId119" Type="http://schemas.openxmlformats.org/officeDocument/2006/relationships/hyperlink" Target="https://www.saltek.eu/en/products/dl-1g-poe-m" TargetMode="External"/><Relationship Id="rId270" Type="http://schemas.openxmlformats.org/officeDocument/2006/relationships/hyperlink" Target="https://www.saltek.eu/en/products/slp-600-v3-s" TargetMode="External"/><Relationship Id="rId326" Type="http://schemas.openxmlformats.org/officeDocument/2006/relationships/hyperlink" Target="https://www.saltek.eu/en/products/bdm-048-v2-fr1" TargetMode="External"/><Relationship Id="rId65" Type="http://schemas.openxmlformats.org/officeDocument/2006/relationships/hyperlink" Target="https://www.saltek.eu/en/products/hx-090-n50-ff" TargetMode="External"/><Relationship Id="rId130" Type="http://schemas.openxmlformats.org/officeDocument/2006/relationships/hyperlink" Target="https://www.saltek.eu/en/products/slp-600-v3ys-it" TargetMode="External"/><Relationship Id="rId368" Type="http://schemas.openxmlformats.org/officeDocument/2006/relationships/hyperlink" Target="https://www.saltek.eu/en/products/bdghf-006-v1-0" TargetMode="External"/><Relationship Id="rId172" Type="http://schemas.openxmlformats.org/officeDocument/2006/relationships/hyperlink" Target="https://www.saltek.eu/en/products/clsa-24" TargetMode="External"/><Relationship Id="rId228" Type="http://schemas.openxmlformats.org/officeDocument/2006/relationships/hyperlink" Target="https://www.saltek.eu/en/products/da-275-df2-s" TargetMode="External"/><Relationship Id="rId435" Type="http://schemas.openxmlformats.org/officeDocument/2006/relationships/hyperlink" Target="https://www.saltek.eu/en/products/slp-275-vb1s1" TargetMode="External"/><Relationship Id="rId281" Type="http://schemas.openxmlformats.org/officeDocument/2006/relationships/hyperlink" Target="https://www.saltek.eu/en/products/dl-1g-rj45-poe-ab" TargetMode="External"/><Relationship Id="rId337" Type="http://schemas.openxmlformats.org/officeDocument/2006/relationships/hyperlink" Target="https://www.saltek.eu/en/products/bdm-230-v1-fr1" TargetMode="External"/><Relationship Id="rId34" Type="http://schemas.openxmlformats.org/officeDocument/2006/relationships/hyperlink" Target="https://www.saltek.eu/en/products/slp-275-vb1" TargetMode="External"/><Relationship Id="rId76" Type="http://schemas.openxmlformats.org/officeDocument/2006/relationships/hyperlink" Target="https://www.saltek.eu/en/products/flp-125-v0" TargetMode="External"/><Relationship Id="rId141" Type="http://schemas.openxmlformats.org/officeDocument/2006/relationships/hyperlink" Target="https://www.saltek.eu/en/products/slp-pv1500-vy" TargetMode="External"/><Relationship Id="rId379" Type="http://schemas.openxmlformats.org/officeDocument/2006/relationships/hyperlink" Target="https://www.saltek.eu/en/products/bdghf-024-v2-fr1" TargetMode="External"/><Relationship Id="rId7" Type="http://schemas.openxmlformats.org/officeDocument/2006/relationships/hyperlink" Target="https://www.saltek.eu/produkty/dm-0061-3r-dj" TargetMode="External"/><Relationship Id="rId183" Type="http://schemas.openxmlformats.org/officeDocument/2006/relationships/hyperlink" Target="https://www.saltek.eu/en/products/flp-25-t1-vs3" TargetMode="External"/><Relationship Id="rId239" Type="http://schemas.openxmlformats.org/officeDocument/2006/relationships/hyperlink" Target="https://www.saltek.eu/en/products/da-275-dj25-s" TargetMode="External"/><Relationship Id="rId390" Type="http://schemas.openxmlformats.org/officeDocument/2006/relationships/hyperlink" Target="https://www.saltek.eu/en/products/bdmhf-024-v1-4fr1" TargetMode="External"/><Relationship Id="rId404" Type="http://schemas.openxmlformats.org/officeDocument/2006/relationships/hyperlink" Target="https://www.saltek.eu/en/products/dpf-024dc-16-s" TargetMode="External"/><Relationship Id="rId446" Type="http://schemas.openxmlformats.org/officeDocument/2006/relationships/hyperlink" Target="https://www.saltek.eu/en/products/dl-10g-60v-poe-m" TargetMode="External"/><Relationship Id="rId250" Type="http://schemas.openxmlformats.org/officeDocument/2006/relationships/hyperlink" Target="https://www.saltek.eu/en/products/bd-250-t" TargetMode="External"/><Relationship Id="rId292" Type="http://schemas.openxmlformats.org/officeDocument/2006/relationships/hyperlink" Target="https://www.saltek.eu/en/products/flp-25-t1-vs11" TargetMode="External"/><Relationship Id="rId306" Type="http://schemas.openxmlformats.org/officeDocument/2006/relationships/hyperlink" Target="https://www.saltek.eu/en/products/bdm-006-v2-jfr2" TargetMode="External"/><Relationship Id="rId45" Type="http://schemas.openxmlformats.org/officeDocument/2006/relationships/hyperlink" Target="https://www.saltek.eu/en/products/slp-075_vb1s" TargetMode="External"/><Relationship Id="rId87" Type="http://schemas.openxmlformats.org/officeDocument/2006/relationships/hyperlink" Target="https://www.saltek.eu/en/products/flp-a50n-vsnpe" TargetMode="External"/><Relationship Id="rId110" Type="http://schemas.openxmlformats.org/officeDocument/2006/relationships/hyperlink" Target="https://www.saltek.eu/en/products/isgc-50h-ex" TargetMode="External"/><Relationship Id="rId348" Type="http://schemas.openxmlformats.org/officeDocument/2006/relationships/hyperlink" Target="https://www.saltek.eu/en/products/bdg-012-v2-0" TargetMode="External"/><Relationship Id="rId152" Type="http://schemas.openxmlformats.org/officeDocument/2006/relationships/hyperlink" Target="https://www.saltek.eu/en/products/flp-bc-maxi-v31" TargetMode="External"/><Relationship Id="rId194" Type="http://schemas.openxmlformats.org/officeDocument/2006/relationships/hyperlink" Target="https://www.saltek.eu/en/products/bdg-006-v1-0" TargetMode="External"/><Relationship Id="rId208" Type="http://schemas.openxmlformats.org/officeDocument/2006/relationships/hyperlink" Target="https://www.saltek.eu/en/products/bd-250-t-v2-16" TargetMode="External"/><Relationship Id="rId415" Type="http://schemas.openxmlformats.org/officeDocument/2006/relationships/hyperlink" Target="https://www.saltek.eu/en/products/cz-275-a" TargetMode="External"/><Relationship Id="rId457" Type="http://schemas.openxmlformats.org/officeDocument/2006/relationships/hyperlink" Target="https://www.saltek.eu/en/products/dl-vdsl3" TargetMode="External"/><Relationship Id="rId261" Type="http://schemas.openxmlformats.org/officeDocument/2006/relationships/hyperlink" Target="https://www.saltek.eu/en/products/dmg-0061-rb" TargetMode="External"/><Relationship Id="rId14" Type="http://schemas.openxmlformats.org/officeDocument/2006/relationships/hyperlink" Target="https://www.saltek.eu/en/products/slp-275_vb1s" TargetMode="External"/><Relationship Id="rId56" Type="http://schemas.openxmlformats.org/officeDocument/2006/relationships/hyperlink" Target="https://www.saltek.eu/en/products/slp-275-vb31" TargetMode="External"/><Relationship Id="rId317" Type="http://schemas.openxmlformats.org/officeDocument/2006/relationships/hyperlink" Target="https://www.saltek.eu/en/products/bdm-024-v1-fr2" TargetMode="External"/><Relationship Id="rId359" Type="http://schemas.openxmlformats.org/officeDocument/2006/relationships/hyperlink" Target="https://www.saltek.eu/en/products/bdg-048-v2-fr1" TargetMode="External"/><Relationship Id="rId98" Type="http://schemas.openxmlformats.org/officeDocument/2006/relationships/hyperlink" Target="https://www.saltek.eu/en/products/da-275-df-25" TargetMode="External"/><Relationship Id="rId121" Type="http://schemas.openxmlformats.org/officeDocument/2006/relationships/hyperlink" Target="https://www.saltek.eu/en/products/flp-125-075-vh1s" TargetMode="External"/><Relationship Id="rId163" Type="http://schemas.openxmlformats.org/officeDocument/2006/relationships/hyperlink" Target="https://www.saltek.eu/en/products/dm-0121-rs" TargetMode="External"/><Relationship Id="rId219" Type="http://schemas.openxmlformats.org/officeDocument/2006/relationships/hyperlink" Target="https://www.saltek.eu/en/products/bdg-024-v1-fr1" TargetMode="External"/><Relationship Id="rId370" Type="http://schemas.openxmlformats.org/officeDocument/2006/relationships/hyperlink" Target="https://www.saltek.eu/en/products/bdghf-006-v2-0" TargetMode="External"/><Relationship Id="rId426" Type="http://schemas.openxmlformats.org/officeDocument/2006/relationships/hyperlink" Target="https://www.saltek.eu/en/products/flp-ev125-vbh3s1" TargetMode="External"/><Relationship Id="rId230" Type="http://schemas.openxmlformats.org/officeDocument/2006/relationships/hyperlink" Target="https://www.saltek.eu/en/products/da-275-df6-s" TargetMode="External"/><Relationship Id="rId25" Type="http://schemas.openxmlformats.org/officeDocument/2006/relationships/hyperlink" Target="https://www.saltek.eu/en/products/slp-440-v1" TargetMode="External"/><Relationship Id="rId67" Type="http://schemas.openxmlformats.org/officeDocument/2006/relationships/hyperlink" Target="https://www.saltek.eu/en/products/flp-125-v1-s" TargetMode="External"/><Relationship Id="rId272" Type="http://schemas.openxmlformats.org/officeDocument/2006/relationships/hyperlink" Target="https://www.saltek.eu/en/products/da-150-dj25" TargetMode="External"/><Relationship Id="rId328" Type="http://schemas.openxmlformats.org/officeDocument/2006/relationships/hyperlink" Target="https://www.saltek.eu/en/products/bdm-048-v2-jfr1" TargetMode="External"/><Relationship Id="rId132" Type="http://schemas.openxmlformats.org/officeDocument/2006/relationships/hyperlink" Target="https://www.saltek.eu/en/products/flp-pv1000y" TargetMode="External"/><Relationship Id="rId174" Type="http://schemas.openxmlformats.org/officeDocument/2006/relationships/hyperlink" Target="https://www.saltek.eu/en/products/clsa-tlf" TargetMode="External"/><Relationship Id="rId381" Type="http://schemas.openxmlformats.org/officeDocument/2006/relationships/hyperlink" Target="https://www.saltek.eu/en/products/bdghf-230-v1-fr" TargetMode="External"/><Relationship Id="rId241" Type="http://schemas.openxmlformats.org/officeDocument/2006/relationships/hyperlink" Target="https://www.saltek.eu/en/products/dmp-024-v1-fr1" TargetMode="External"/><Relationship Id="rId437" Type="http://schemas.openxmlformats.org/officeDocument/2006/relationships/hyperlink" Target="https://www.saltek.eu/en/products/slp-275-vb3s1" TargetMode="External"/><Relationship Id="rId36" Type="http://schemas.openxmlformats.org/officeDocument/2006/relationships/hyperlink" Target="https://www.saltek.eu/en/products/slp-275-v31" TargetMode="External"/><Relationship Id="rId283" Type="http://schemas.openxmlformats.org/officeDocument/2006/relationships/hyperlink" Target="https://www.saltek.eu/en/products/zx-044-n50-ff" TargetMode="External"/><Relationship Id="rId339" Type="http://schemas.openxmlformats.org/officeDocument/2006/relationships/hyperlink" Target="https://www.saltek.eu/en/products/bdm-230-v2-fr" TargetMode="External"/><Relationship Id="rId78" Type="http://schemas.openxmlformats.org/officeDocument/2006/relationships/hyperlink" Target="https://www.saltek.eu/en/products/hx-230-n50-fm" TargetMode="External"/><Relationship Id="rId101" Type="http://schemas.openxmlformats.org/officeDocument/2006/relationships/hyperlink" Target="https://www.saltek.eu/en/products/dl-cat5e-poe-plus" TargetMode="External"/><Relationship Id="rId143" Type="http://schemas.openxmlformats.org/officeDocument/2006/relationships/hyperlink" Target="https://www.saltek.eu/en/products/slp-pv350y-v0" TargetMode="External"/><Relationship Id="rId185" Type="http://schemas.openxmlformats.org/officeDocument/2006/relationships/hyperlink" Target="https://www.saltek.eu/en/products/flp-25-t1-vs4" TargetMode="External"/><Relationship Id="rId350" Type="http://schemas.openxmlformats.org/officeDocument/2006/relationships/hyperlink" Target="https://www.saltek.eu/en/products/bdg-024-v1-4-0" TargetMode="External"/><Relationship Id="rId406" Type="http://schemas.openxmlformats.org/officeDocument/2006/relationships/hyperlink" Target="https://www.saltek.eu/en/products/hx-350-n50-ff" TargetMode="External"/><Relationship Id="rId9" Type="http://schemas.openxmlformats.org/officeDocument/2006/relationships/hyperlink" Target="https://www.saltek.eu/produkty/dm-0061-3l-dj" TargetMode="External"/><Relationship Id="rId210" Type="http://schemas.openxmlformats.org/officeDocument/2006/relationships/hyperlink" Target="https://www.saltek.eu/en/products/bd-250-t-v2-f16" TargetMode="External"/><Relationship Id="rId392" Type="http://schemas.openxmlformats.org/officeDocument/2006/relationships/hyperlink" Target="https://www.saltek.eu/en/products/hx-470-n50-ff" TargetMode="External"/><Relationship Id="rId448" Type="http://schemas.openxmlformats.org/officeDocument/2006/relationships/hyperlink" Target="https://www.saltek.eu/en/products/dl-cat6a-60v" TargetMode="External"/><Relationship Id="rId252" Type="http://schemas.openxmlformats.org/officeDocument/2006/relationships/hyperlink" Target="https://www.saltek.eu/de/produkte/rack-protector-vx7-1u" TargetMode="External"/><Relationship Id="rId294" Type="http://schemas.openxmlformats.org/officeDocument/2006/relationships/hyperlink" Target="https://www.saltek.eu/en/products/flp-25-t1-vs2" TargetMode="External"/><Relationship Id="rId308" Type="http://schemas.openxmlformats.org/officeDocument/2006/relationships/hyperlink" Target="https://www.saltek.eu/en/products/bdm-006-v4-jfr1" TargetMode="External"/><Relationship Id="rId47" Type="http://schemas.openxmlformats.org/officeDocument/2006/relationships/hyperlink" Target="https://www.saltek.eu/en/products/slp-275-v0" TargetMode="External"/><Relationship Id="rId89" Type="http://schemas.openxmlformats.org/officeDocument/2006/relationships/hyperlink" Target="https://www.saltek.eu/en/products/isg-a100" TargetMode="External"/><Relationship Id="rId112" Type="http://schemas.openxmlformats.org/officeDocument/2006/relationships/hyperlink" Target="https://www.saltek.eu/en/products/isg-50h-ex" TargetMode="External"/><Relationship Id="rId154" Type="http://schemas.openxmlformats.org/officeDocument/2006/relationships/hyperlink" Target="https://www.saltek.eu/en/products/dmj-0482-rs" TargetMode="External"/><Relationship Id="rId361" Type="http://schemas.openxmlformats.org/officeDocument/2006/relationships/hyperlink" Target="https://www.saltek.eu/en/products/bdg-060-v1-fr1" TargetMode="External"/><Relationship Id="rId196" Type="http://schemas.openxmlformats.org/officeDocument/2006/relationships/hyperlink" Target="https://www.saltek.eu/en/products/bdg-024-v1-fr1" TargetMode="External"/><Relationship Id="rId417" Type="http://schemas.openxmlformats.org/officeDocument/2006/relationships/hyperlink" Target="https://www.saltek.eu/en/products/da-275-s" TargetMode="External"/><Relationship Id="rId16" Type="http://schemas.openxmlformats.org/officeDocument/2006/relationships/hyperlink" Target="https://www.saltek.eu/en/products/dm-0061_4r_dj" TargetMode="External"/><Relationship Id="rId221" Type="http://schemas.openxmlformats.org/officeDocument/2006/relationships/hyperlink" Target="https://www.saltek.eu/en/products/bdg-230-v1-fr" TargetMode="External"/><Relationship Id="rId263" Type="http://schemas.openxmlformats.org/officeDocument/2006/relationships/hyperlink" Target="https://www.saltek.eu/en/products/dmg-0481-rb" TargetMode="External"/><Relationship Id="rId319" Type="http://schemas.openxmlformats.org/officeDocument/2006/relationships/hyperlink" Target="https://www.saltek.eu/en/products/bdm-024-v2-j-0" TargetMode="External"/><Relationship Id="rId58" Type="http://schemas.openxmlformats.org/officeDocument/2006/relationships/hyperlink" Target="https://www.saltek.eu/en/products/slp-130-vb0" TargetMode="External"/><Relationship Id="rId123" Type="http://schemas.openxmlformats.org/officeDocument/2006/relationships/hyperlink" Target="https://www.saltek.eu/en/products/flp-125-075-vh2s" TargetMode="External"/><Relationship Id="rId330" Type="http://schemas.openxmlformats.org/officeDocument/2006/relationships/hyperlink" Target="https://www.saltek.eu/en/products/bdm-048-v4-j-0" TargetMode="External"/><Relationship Id="rId165" Type="http://schemas.openxmlformats.org/officeDocument/2006/relationships/hyperlink" Target="https://www.saltek.eu/en/products/dm-0481-rs" TargetMode="External"/><Relationship Id="rId372" Type="http://schemas.openxmlformats.org/officeDocument/2006/relationships/hyperlink" Target="https://www.saltek.eu/en/products/bdghf-012-v1-0" TargetMode="External"/><Relationship Id="rId428" Type="http://schemas.openxmlformats.org/officeDocument/2006/relationships/hyperlink" Target="https://www.saltek.eu/en/products/slp-075-vb1" TargetMode="External"/><Relationship Id="rId232" Type="http://schemas.openxmlformats.org/officeDocument/2006/relationships/hyperlink" Target="https://www.saltek.eu/en/products/da-275-df10-s" TargetMode="External"/><Relationship Id="rId274" Type="http://schemas.openxmlformats.org/officeDocument/2006/relationships/hyperlink" Target="https://www.saltek.eu/en/products/dp-024-25" TargetMode="External"/><Relationship Id="rId27" Type="http://schemas.openxmlformats.org/officeDocument/2006/relationships/hyperlink" Target="https://www.saltek.eu/en/products/slp-440-v1-s" TargetMode="External"/><Relationship Id="rId69" Type="http://schemas.openxmlformats.org/officeDocument/2006/relationships/hyperlink" Target="https://www.saltek.eu/en/products/flp-125-v1s1" TargetMode="External"/><Relationship Id="rId134" Type="http://schemas.openxmlformats.org/officeDocument/2006/relationships/hyperlink" Target="https://www.saltek.eu/en/products/dl-cat6a-60v-m" TargetMode="External"/><Relationship Id="rId80" Type="http://schemas.openxmlformats.org/officeDocument/2006/relationships/hyperlink" Target="https://www.saltek.eu/en/products/flp-bc-maxi-vs1" TargetMode="External"/><Relationship Id="rId176" Type="http://schemas.openxmlformats.org/officeDocument/2006/relationships/hyperlink" Target="https://www.saltek.eu/en/products/clsa-dsl" TargetMode="External"/><Relationship Id="rId341" Type="http://schemas.openxmlformats.org/officeDocument/2006/relationships/hyperlink" Target="https://www.saltek.eu/en/products/bdg-006-v1-4fr1" TargetMode="External"/><Relationship Id="rId383" Type="http://schemas.openxmlformats.org/officeDocument/2006/relationships/hyperlink" Target="https://www.saltek.eu/en/products/bdghf-230-v2-fr" TargetMode="External"/><Relationship Id="rId439" Type="http://schemas.openxmlformats.org/officeDocument/2006/relationships/hyperlink" Target="https://www.saltek.eu/en/products/slp-150-vb0" TargetMode="External"/><Relationship Id="rId201" Type="http://schemas.openxmlformats.org/officeDocument/2006/relationships/hyperlink" Target="https://www.saltek.eu/en/products/bdm-012-v1-0" TargetMode="External"/><Relationship Id="rId243" Type="http://schemas.openxmlformats.org/officeDocument/2006/relationships/hyperlink" Target="https://www.saltek.eu/en/products/dmp-024-v1-jfr1" TargetMode="External"/><Relationship Id="rId285" Type="http://schemas.openxmlformats.org/officeDocument/2006/relationships/hyperlink" Target="https://www.saltek.eu/en/products/sp-t2t3-320y-cct-led" TargetMode="External"/><Relationship Id="rId450" Type="http://schemas.openxmlformats.org/officeDocument/2006/relationships/hyperlink" Target="https://www.saltek.eu/en/products/flp-25-t1-vsf3" TargetMode="External"/><Relationship Id="rId38" Type="http://schemas.openxmlformats.org/officeDocument/2006/relationships/hyperlink" Target="https://www.saltek.eu/en/products/slp-385-v0" TargetMode="External"/><Relationship Id="rId103" Type="http://schemas.openxmlformats.org/officeDocument/2006/relationships/hyperlink" Target="https://www.saltek.eu/en/products/flp-sg50-vs1" TargetMode="External"/><Relationship Id="rId310" Type="http://schemas.openxmlformats.org/officeDocument/2006/relationships/hyperlink" Target="https://www.saltek.eu/en/products/bdm-012-v2-0" TargetMode="External"/><Relationship Id="rId91" Type="http://schemas.openxmlformats.org/officeDocument/2006/relationships/hyperlink" Target="https://www.saltek.eu/en/products/slp-pv170-vu" TargetMode="External"/><Relationship Id="rId145" Type="http://schemas.openxmlformats.org/officeDocument/2006/relationships/hyperlink" Target="https://www.saltek.eu/en/products/slp-pv750y-v0" TargetMode="External"/><Relationship Id="rId187" Type="http://schemas.openxmlformats.org/officeDocument/2006/relationships/hyperlink" Target="https://www.saltek.eu/en/products/flp-25-t1-v31" TargetMode="External"/><Relationship Id="rId352" Type="http://schemas.openxmlformats.org/officeDocument/2006/relationships/hyperlink" Target="https://www.saltek.eu/en/products/bdg-024-v1-fr2" TargetMode="External"/><Relationship Id="rId394" Type="http://schemas.openxmlformats.org/officeDocument/2006/relationships/hyperlink" Target="https://www.saltek.eu/en/products/dl-cs-rack-1u-injector" TargetMode="External"/><Relationship Id="rId408" Type="http://schemas.openxmlformats.org/officeDocument/2006/relationships/hyperlink" Target="https://www.saltek.eu/en/products/dm-0061-r-dj" TargetMode="External"/><Relationship Id="rId212" Type="http://schemas.openxmlformats.org/officeDocument/2006/relationships/hyperlink" Target="https://www.saltek.eu/en/products/dp-024-v1-f16" TargetMode="External"/><Relationship Id="rId254" Type="http://schemas.openxmlformats.org/officeDocument/2006/relationships/hyperlink" Target="https://www.saltek.eu/en/products/rack-protector-vf5-1u" TargetMode="External"/><Relationship Id="rId49" Type="http://schemas.openxmlformats.org/officeDocument/2006/relationships/hyperlink" Target="https://www.saltek.eu/en/products/slp-385-v3-s" TargetMode="External"/><Relationship Id="rId114" Type="http://schemas.openxmlformats.org/officeDocument/2006/relationships/hyperlink" Target="https://www.saltek.eu/en/products/hx-090-sma-fm" TargetMode="External"/><Relationship Id="rId296" Type="http://schemas.openxmlformats.org/officeDocument/2006/relationships/hyperlink" Target="https://www.saltek.eu/en/products/flp-25-t1-v1" TargetMode="External"/><Relationship Id="rId60" Type="http://schemas.openxmlformats.org/officeDocument/2006/relationships/hyperlink" Target="https://www.saltek.eu/en/products/vl-b75-ff" TargetMode="External"/><Relationship Id="rId156" Type="http://schemas.openxmlformats.org/officeDocument/2006/relationships/hyperlink" Target="https://www.saltek.eu/en/products/dmg-0121-rs" TargetMode="External"/><Relationship Id="rId198" Type="http://schemas.openxmlformats.org/officeDocument/2006/relationships/hyperlink" Target="https://www.saltek.eu/en/products/bdg-230-v1-0" TargetMode="External"/><Relationship Id="rId321" Type="http://schemas.openxmlformats.org/officeDocument/2006/relationships/hyperlink" Target="https://www.saltek.eu/en/products/bdm-024-v2-jfr2" TargetMode="External"/><Relationship Id="rId363" Type="http://schemas.openxmlformats.org/officeDocument/2006/relationships/hyperlink" Target="https://www.saltek.eu/en/products/bdg-060-v2-0" TargetMode="External"/><Relationship Id="rId419" Type="http://schemas.openxmlformats.org/officeDocument/2006/relationships/hyperlink" Target="https://www.saltek.eu/en/products/rack-protector-euro-x12-1u-5" TargetMode="External"/><Relationship Id="rId223" Type="http://schemas.openxmlformats.org/officeDocument/2006/relationships/hyperlink" Target="https://www.saltek.eu/en/products/bdm-012-v1-fr1" TargetMode="External"/><Relationship Id="rId430" Type="http://schemas.openxmlformats.org/officeDocument/2006/relationships/hyperlink" Target="https://www.saltek.eu/produkty/slp-150-vb1" TargetMode="External"/><Relationship Id="rId18" Type="http://schemas.openxmlformats.org/officeDocument/2006/relationships/hyperlink" Target="https://www.saltek.eu/en/products/slp-275-v4" TargetMode="External"/><Relationship Id="rId265" Type="http://schemas.openxmlformats.org/officeDocument/2006/relationships/hyperlink" Target="https://www.saltek.eu/en/products/dmj-0122-rb" TargetMode="External"/><Relationship Id="rId125" Type="http://schemas.openxmlformats.org/officeDocument/2006/relationships/hyperlink" Target="https://www.saltek.eu/en/products/rto-35" TargetMode="External"/><Relationship Id="rId167" Type="http://schemas.openxmlformats.org/officeDocument/2006/relationships/hyperlink" Target="https://www.saltek.eu/en/products/dmj-0242-rs" TargetMode="External"/><Relationship Id="rId332" Type="http://schemas.openxmlformats.org/officeDocument/2006/relationships/hyperlink" Target="https://www.saltek.eu/produkty/bdm-060-v1-0" TargetMode="External"/><Relationship Id="rId374" Type="http://schemas.openxmlformats.org/officeDocument/2006/relationships/hyperlink" Target="https://www.saltek.eu/en/products/bdghf-012-v2-0" TargetMode="External"/><Relationship Id="rId71" Type="http://schemas.openxmlformats.org/officeDocument/2006/relationships/hyperlink" Target="https://www.saltek.eu/en/products/flp-125-v3-s" TargetMode="External"/><Relationship Id="rId234" Type="http://schemas.openxmlformats.org/officeDocument/2006/relationships/hyperlink" Target="https://www.saltek.eu/en/products/da-275-df16-s" TargetMode="External"/><Relationship Id="rId2" Type="http://schemas.openxmlformats.org/officeDocument/2006/relationships/hyperlink" Target="http://www.saltek.eu/en/products/DA-275-BFG" TargetMode="External"/><Relationship Id="rId29" Type="http://schemas.openxmlformats.org/officeDocument/2006/relationships/hyperlink" Target="https://www.saltek.eu/en/products/da-275-v3s1" TargetMode="External"/><Relationship Id="rId255" Type="http://schemas.openxmlformats.org/officeDocument/2006/relationships/hyperlink" Target="https://www.saltek.eu/en/products/rack-protector-euro-x12-1u" TargetMode="External"/><Relationship Id="rId276" Type="http://schemas.openxmlformats.org/officeDocument/2006/relationships/hyperlink" Target="https://www.saltek.eu/en/products/isgo-50h-ex" TargetMode="External"/><Relationship Id="rId297" Type="http://schemas.openxmlformats.org/officeDocument/2006/relationships/hyperlink" Target="https://www.saltek.eu/en/products/flp-25-t1-vs1" TargetMode="External"/><Relationship Id="rId441" Type="http://schemas.openxmlformats.org/officeDocument/2006/relationships/hyperlink" Target="https://www.saltek.eu/sk/produkty/flp-npe-25-vh0" TargetMode="External"/><Relationship Id="rId40" Type="http://schemas.openxmlformats.org/officeDocument/2006/relationships/hyperlink" Target="https://www.saltek.eu/en/products/slp-385-v1" TargetMode="External"/><Relationship Id="rId115" Type="http://schemas.openxmlformats.org/officeDocument/2006/relationships/hyperlink" Target="https://www.saltek.eu/en/products/flp-sg50-vs0" TargetMode="External"/><Relationship Id="rId136" Type="http://schemas.openxmlformats.org/officeDocument/2006/relationships/hyperlink" Target="https://www.saltek.eu/en/products/flp-sg50-v0" TargetMode="External"/><Relationship Id="rId157" Type="http://schemas.openxmlformats.org/officeDocument/2006/relationships/hyperlink" Target="https://www.saltek.eu/en/products/dmg-0241-rs" TargetMode="External"/><Relationship Id="rId178" Type="http://schemas.openxmlformats.org/officeDocument/2006/relationships/hyperlink" Target="https://www.saltek.eu/en/products/slp-275-v2-s" TargetMode="External"/><Relationship Id="rId301" Type="http://schemas.openxmlformats.org/officeDocument/2006/relationships/hyperlink" Target="https://www.saltek.eu/en/products/bdm-006-v1-fr2" TargetMode="External"/><Relationship Id="rId322" Type="http://schemas.openxmlformats.org/officeDocument/2006/relationships/hyperlink" Target="https://www.saltek.eu/en/products/bdm-024-v4-j-0" TargetMode="External"/><Relationship Id="rId343" Type="http://schemas.openxmlformats.org/officeDocument/2006/relationships/hyperlink" Target="https://www.saltek.eu/en/products/bdg-006-v2-0" TargetMode="External"/><Relationship Id="rId364" Type="http://schemas.openxmlformats.org/officeDocument/2006/relationships/hyperlink" Target="https://www.saltek.eu/en/products/bdg-060-v2-fr1" TargetMode="External"/><Relationship Id="rId61" Type="http://schemas.openxmlformats.org/officeDocument/2006/relationships/hyperlink" Target="https://www.saltek.eu/en/products/dl-isdn-rj45" TargetMode="External"/><Relationship Id="rId82" Type="http://schemas.openxmlformats.org/officeDocument/2006/relationships/hyperlink" Target="https://www.saltek.eu/en/products/flp-a100n-v0" TargetMode="External"/><Relationship Id="rId199" Type="http://schemas.openxmlformats.org/officeDocument/2006/relationships/hyperlink" Target="https://www.saltek.eu/en/products/flp-25-t1-v0" TargetMode="External"/><Relationship Id="rId203" Type="http://schemas.openxmlformats.org/officeDocument/2006/relationships/hyperlink" Target="https://www.saltek.eu/en/products/bdm-048-v1-0" TargetMode="External"/><Relationship Id="rId385" Type="http://schemas.openxmlformats.org/officeDocument/2006/relationships/hyperlink" Target="https://www.saltek.eu/en/products/bdmhf-006-v1-4-0" TargetMode="External"/><Relationship Id="rId19" Type="http://schemas.openxmlformats.org/officeDocument/2006/relationships/hyperlink" Target="https://www.saltek.eu/en/products/slp-275-v3" TargetMode="External"/><Relationship Id="rId224" Type="http://schemas.openxmlformats.org/officeDocument/2006/relationships/hyperlink" Target="https://www.saltek.eu/en/products/bdm-024-v1-fr1" TargetMode="External"/><Relationship Id="rId245" Type="http://schemas.openxmlformats.org/officeDocument/2006/relationships/hyperlink" Target="https://www.saltek.eu/en/products/dmp-024-v1-0" TargetMode="External"/><Relationship Id="rId266" Type="http://schemas.openxmlformats.org/officeDocument/2006/relationships/hyperlink" Target="https://www.saltek.eu/en/products/dmj-0242-rb" TargetMode="External"/><Relationship Id="rId287" Type="http://schemas.openxmlformats.org/officeDocument/2006/relationships/hyperlink" Target="https://www.saltek.eu/en/products/sp-t2t3-320y-ccc-led" TargetMode="External"/><Relationship Id="rId410" Type="http://schemas.openxmlformats.org/officeDocument/2006/relationships/hyperlink" Target="https://www.saltek.eu/en/products/dm-0241-r-dj" TargetMode="External"/><Relationship Id="rId431" Type="http://schemas.openxmlformats.org/officeDocument/2006/relationships/hyperlink" Target="https://www.saltek.eu/en/products/slp-150-vb1s" TargetMode="External"/><Relationship Id="rId452" Type="http://schemas.openxmlformats.org/officeDocument/2006/relationships/hyperlink" Target="https://www.saltek.eu/produkty/flp-25-t1-vsf4" TargetMode="External"/><Relationship Id="rId30" Type="http://schemas.openxmlformats.org/officeDocument/2006/relationships/hyperlink" Target="https://www.saltek.eu/en/products/da-275-v11" TargetMode="External"/><Relationship Id="rId105" Type="http://schemas.openxmlformats.org/officeDocument/2006/relationships/hyperlink" Target="https://www.saltek.eu/en/products/isg-100" TargetMode="External"/><Relationship Id="rId126" Type="http://schemas.openxmlformats.org/officeDocument/2006/relationships/hyperlink" Target="https://www.saltek.eu/en/products/dl-10g-poe-m" TargetMode="External"/><Relationship Id="rId147" Type="http://schemas.openxmlformats.org/officeDocument/2006/relationships/hyperlink" Target="https://www.saltek.eu/en/products/flp-bc-maxi-v1" TargetMode="External"/><Relationship Id="rId168" Type="http://schemas.openxmlformats.org/officeDocument/2006/relationships/hyperlink" Target="https://www.saltek.eu/en/products/dmj-0602-rs" TargetMode="External"/><Relationship Id="rId312" Type="http://schemas.openxmlformats.org/officeDocument/2006/relationships/hyperlink" Target="https://www.saltek.eu/en/products/bdm-012-v2-j-0" TargetMode="External"/><Relationship Id="rId333" Type="http://schemas.openxmlformats.org/officeDocument/2006/relationships/hyperlink" Target="https://www.saltek.eu/en/products/bdm-060-v1-fr1" TargetMode="External"/><Relationship Id="rId354" Type="http://schemas.openxmlformats.org/officeDocument/2006/relationships/hyperlink" Target="https://www.saltek.eu/en/products/bdg-024-v2-fr1" TargetMode="External"/><Relationship Id="rId51" Type="http://schemas.openxmlformats.org/officeDocument/2006/relationships/hyperlink" Target="https://www.saltek.eu/en/products/slp-130-vb1-s" TargetMode="External"/><Relationship Id="rId72" Type="http://schemas.openxmlformats.org/officeDocument/2006/relationships/hyperlink" Target="https://www.saltek.eu/en/products/flp-125-v31" TargetMode="External"/><Relationship Id="rId93" Type="http://schemas.openxmlformats.org/officeDocument/2006/relationships/hyperlink" Target="https://www.saltek.eu/en/products/slp-pv500-vu" TargetMode="External"/><Relationship Id="rId189" Type="http://schemas.openxmlformats.org/officeDocument/2006/relationships/hyperlink" Target="https://www.saltek.eu/en/products/isgc-50" TargetMode="External"/><Relationship Id="rId375" Type="http://schemas.openxmlformats.org/officeDocument/2006/relationships/hyperlink" Target="https://www.saltek.eu/produkty/bdghf-012-v2-fr1" TargetMode="External"/><Relationship Id="rId396" Type="http://schemas.openxmlformats.org/officeDocument/2006/relationships/hyperlink" Target="https://www.saltek.eu/en/products/dl-cat6a" TargetMode="External"/><Relationship Id="rId3" Type="http://schemas.openxmlformats.org/officeDocument/2006/relationships/hyperlink" Target="https://www.saltek.eu/en/products/dl-rs-dd9" TargetMode="External"/><Relationship Id="rId214" Type="http://schemas.openxmlformats.org/officeDocument/2006/relationships/hyperlink" Target="https://www.saltek.eu/de/produkte/dp-012-v1-0" TargetMode="External"/><Relationship Id="rId235" Type="http://schemas.openxmlformats.org/officeDocument/2006/relationships/hyperlink" Target="https://www.saltek.eu/en/products/da-275-dfi6" TargetMode="External"/><Relationship Id="rId256" Type="http://schemas.openxmlformats.org/officeDocument/2006/relationships/hyperlink" Target="https://www.saltek.eu/en/products/sp-t2t3-320y-clt-led" TargetMode="External"/><Relationship Id="rId277" Type="http://schemas.openxmlformats.org/officeDocument/2006/relationships/hyperlink" Target="https://www.saltek.eu/en/products/isgo-100h-ex" TargetMode="External"/><Relationship Id="rId298" Type="http://schemas.openxmlformats.org/officeDocument/2006/relationships/hyperlink" Target="https://www.saltek.eu/en/products/dmg-024-v1-4fr1-dif" TargetMode="External"/><Relationship Id="rId400" Type="http://schemas.openxmlformats.org/officeDocument/2006/relationships/hyperlink" Target="https://www.saltek.eu/en/products/dpf-012dc-16" TargetMode="External"/><Relationship Id="rId421" Type="http://schemas.openxmlformats.org/officeDocument/2006/relationships/hyperlink" Target="https://www.saltek.eu/en/products/slp-075-v2" TargetMode="External"/><Relationship Id="rId442" Type="http://schemas.openxmlformats.org/officeDocument/2006/relationships/hyperlink" Target="https://www.saltek.eu/en/products/dl-1g-60v-poe" TargetMode="External"/><Relationship Id="rId116" Type="http://schemas.openxmlformats.org/officeDocument/2006/relationships/hyperlink" Target="https://www.saltek.eu/en/products/sx-090-b50-ff" TargetMode="External"/><Relationship Id="rId137" Type="http://schemas.openxmlformats.org/officeDocument/2006/relationships/hyperlink" Target="https://www.saltek.eu/en/products/slp-pv700-vy" TargetMode="External"/><Relationship Id="rId158" Type="http://schemas.openxmlformats.org/officeDocument/2006/relationships/hyperlink" Target="https://www.saltek.eu/en/products/dmg-0481-rs" TargetMode="External"/><Relationship Id="rId302" Type="http://schemas.openxmlformats.org/officeDocument/2006/relationships/hyperlink" Target="https://www.saltek.eu/en/products/bdm-006-v2-0" TargetMode="External"/><Relationship Id="rId323" Type="http://schemas.openxmlformats.org/officeDocument/2006/relationships/hyperlink" Target="https://www.saltek.eu/en/products/bdm-024-v4-jfr1" TargetMode="External"/><Relationship Id="rId344" Type="http://schemas.openxmlformats.org/officeDocument/2006/relationships/hyperlink" Target="https://www.saltek.eu/en/products/bdg-006-v2-fr1" TargetMode="External"/><Relationship Id="rId20" Type="http://schemas.openxmlformats.org/officeDocument/2006/relationships/hyperlink" Target="https://www.saltek.eu/en/products/slp-275-v3-s" TargetMode="External"/><Relationship Id="rId41" Type="http://schemas.openxmlformats.org/officeDocument/2006/relationships/hyperlink" Target="https://www.saltek.eu/en/products/da-275-v1s1" TargetMode="External"/><Relationship Id="rId62" Type="http://schemas.openxmlformats.org/officeDocument/2006/relationships/hyperlink" Target="https://www.saltek.eu/en/products/fx-090-b75-t-ff" TargetMode="External"/><Relationship Id="rId83" Type="http://schemas.openxmlformats.org/officeDocument/2006/relationships/hyperlink" Target="https://www.saltek.eu/en/products/flp-a50n-v0" TargetMode="External"/><Relationship Id="rId179" Type="http://schemas.openxmlformats.org/officeDocument/2006/relationships/hyperlink" Target="https://www.saltek.eu/en/products/slp-150-v1" TargetMode="External"/><Relationship Id="rId365" Type="http://schemas.openxmlformats.org/officeDocument/2006/relationships/hyperlink" Target="https://www.saltek.eu/en/products/bdg-230-v1-fr1" TargetMode="External"/><Relationship Id="rId386" Type="http://schemas.openxmlformats.org/officeDocument/2006/relationships/hyperlink" Target="https://www.saltek.eu/en/products/bdmhf-006-v1-4fr1" TargetMode="External"/><Relationship Id="rId190" Type="http://schemas.openxmlformats.org/officeDocument/2006/relationships/hyperlink" Target="https://www.saltek.eu/en/products/isgc-100" TargetMode="External"/><Relationship Id="rId204" Type="http://schemas.openxmlformats.org/officeDocument/2006/relationships/hyperlink" Target="https://www.saltek.eu/en/products/bdm-230-v1-0" TargetMode="External"/><Relationship Id="rId225" Type="http://schemas.openxmlformats.org/officeDocument/2006/relationships/hyperlink" Target="https://www.saltek.eu/en/products/bdm-048-v1-fr1" TargetMode="External"/><Relationship Id="rId246" Type="http://schemas.openxmlformats.org/officeDocument/2006/relationships/hyperlink" Target="https://www.saltek.eu/en/products/dmp-012-v1-j-0" TargetMode="External"/><Relationship Id="rId267" Type="http://schemas.openxmlformats.org/officeDocument/2006/relationships/hyperlink" Target="https://www.saltek.eu/en/products/dmj-0482-rb" TargetMode="External"/><Relationship Id="rId288" Type="http://schemas.openxmlformats.org/officeDocument/2006/relationships/hyperlink" Target="https://www.saltek.eu/produkty/sp-t2t3-320y-clc-led" TargetMode="External"/><Relationship Id="rId411" Type="http://schemas.openxmlformats.org/officeDocument/2006/relationships/hyperlink" Target="https://www.saltek.eu/en/products/dm-0481-r-dj" TargetMode="External"/><Relationship Id="rId432" Type="http://schemas.openxmlformats.org/officeDocument/2006/relationships/hyperlink" Target="https://www.saltek.eu/en/products/slp-275-vb1" TargetMode="External"/><Relationship Id="rId453" Type="http://schemas.openxmlformats.org/officeDocument/2006/relationships/hyperlink" Target="https://www.saltek.eu/sk/produkty/flp-bc-maxi-vsf1" TargetMode="External"/><Relationship Id="rId106" Type="http://schemas.openxmlformats.org/officeDocument/2006/relationships/hyperlink" Target="https://www.saltek.eu/en/products/isg-50" TargetMode="External"/><Relationship Id="rId127" Type="http://schemas.openxmlformats.org/officeDocument/2006/relationships/hyperlink" Target="https://www.saltek.eu/en/products/dl-cat6a-m" TargetMode="External"/><Relationship Id="rId313" Type="http://schemas.openxmlformats.org/officeDocument/2006/relationships/hyperlink" Target="https://www.saltek.eu/en/products/bdm-012-v2-jfr1" TargetMode="External"/><Relationship Id="rId10" Type="http://schemas.openxmlformats.org/officeDocument/2006/relationships/hyperlink" Target="https://www.saltek.eu/en/products/rto-63" TargetMode="External"/><Relationship Id="rId31" Type="http://schemas.openxmlformats.org/officeDocument/2006/relationships/hyperlink" Target="https://www.saltek.eu/en/products/slp-440-v3" TargetMode="External"/><Relationship Id="rId52" Type="http://schemas.openxmlformats.org/officeDocument/2006/relationships/hyperlink" Target="https://www.saltek.eu/en/products/da-npe-v0" TargetMode="External"/><Relationship Id="rId73" Type="http://schemas.openxmlformats.org/officeDocument/2006/relationships/hyperlink" Target="https://www.saltek.eu/en/products/flp-125-v3s1" TargetMode="External"/><Relationship Id="rId94" Type="http://schemas.openxmlformats.org/officeDocument/2006/relationships/hyperlink" Target="https://www.saltek.eu/en/products/slp-pv500-vu-s" TargetMode="External"/><Relationship Id="rId148" Type="http://schemas.openxmlformats.org/officeDocument/2006/relationships/hyperlink" Target="https://www.saltek.eu/en/products/flp-bc-maxi-v2" TargetMode="External"/><Relationship Id="rId169" Type="http://schemas.openxmlformats.org/officeDocument/2006/relationships/hyperlink" Target="https://www.saltek.eu/produkty/ds-b090-rs" TargetMode="External"/><Relationship Id="rId334" Type="http://schemas.openxmlformats.org/officeDocument/2006/relationships/hyperlink" Target="https://www.saltek.eu/en/products/bdm-060-v1-fr2" TargetMode="External"/><Relationship Id="rId355" Type="http://schemas.openxmlformats.org/officeDocument/2006/relationships/hyperlink" Target="https://www.saltek.eu/en/products/bdg-048-v1-4-0" TargetMode="External"/><Relationship Id="rId376" Type="http://schemas.openxmlformats.org/officeDocument/2006/relationships/hyperlink" Target="https://www.saltek.eu/en/products/bdghf-024-v1-0" TargetMode="External"/><Relationship Id="rId397" Type="http://schemas.openxmlformats.org/officeDocument/2006/relationships/hyperlink" Target="https://www.saltek.eu/en/products/dms-024t" TargetMode="External"/><Relationship Id="rId4" Type="http://schemas.openxmlformats.org/officeDocument/2006/relationships/hyperlink" Target="https://www.saltek.eu/en/products/da-275-dfi-1" TargetMode="External"/><Relationship Id="rId180" Type="http://schemas.openxmlformats.org/officeDocument/2006/relationships/hyperlink" Target="https://www.saltek.eu/en/products/slp-150-v1-s" TargetMode="External"/><Relationship Id="rId215" Type="http://schemas.openxmlformats.org/officeDocument/2006/relationships/hyperlink" Target="https://www.saltek.eu/en/products/dp-024-v1-0" TargetMode="External"/><Relationship Id="rId236" Type="http://schemas.openxmlformats.org/officeDocument/2006/relationships/hyperlink" Target="https://www.saltek.eu/en/products/da-275-dfi10" TargetMode="External"/><Relationship Id="rId257" Type="http://schemas.openxmlformats.org/officeDocument/2006/relationships/hyperlink" Target="https://www.saltek.eu/en/products/dm-0061-rb" TargetMode="External"/><Relationship Id="rId278" Type="http://schemas.openxmlformats.org/officeDocument/2006/relationships/hyperlink" Target="https://www.saltek.eu/en/products/flp-pv550-vu" TargetMode="External"/><Relationship Id="rId401" Type="http://schemas.openxmlformats.org/officeDocument/2006/relationships/hyperlink" Target="https://www.saltek.eu/en/products/dpf-024dc-16" TargetMode="External"/><Relationship Id="rId422" Type="http://schemas.openxmlformats.org/officeDocument/2006/relationships/hyperlink" Target="https://www.saltek.eu/en/products/slp-075-v2-s" TargetMode="External"/><Relationship Id="rId443" Type="http://schemas.openxmlformats.org/officeDocument/2006/relationships/hyperlink" Target="https://www.saltek.eu/en/products/dl-10g-60v-poe" TargetMode="External"/><Relationship Id="rId303" Type="http://schemas.openxmlformats.org/officeDocument/2006/relationships/hyperlink" Target="https://www.saltek.eu/en/products/bdm-006-v2-fr1" TargetMode="External"/><Relationship Id="rId42" Type="http://schemas.openxmlformats.org/officeDocument/2006/relationships/hyperlink" Target="https://www.saltek.eu/en/products/slp-275-v3s1" TargetMode="External"/><Relationship Id="rId84" Type="http://schemas.openxmlformats.org/officeDocument/2006/relationships/hyperlink" Target="https://www.saltek.eu/en/products/flp-bc-maxi-vs3" TargetMode="External"/><Relationship Id="rId138" Type="http://schemas.openxmlformats.org/officeDocument/2006/relationships/hyperlink" Target="https://www.saltek.eu/en/products/slp-pv700-vy-s" TargetMode="External"/><Relationship Id="rId345" Type="http://schemas.openxmlformats.org/officeDocument/2006/relationships/hyperlink" Target="https://www.saltek.eu/en/products/bdg-012-v1-4-0" TargetMode="External"/><Relationship Id="rId387" Type="http://schemas.openxmlformats.org/officeDocument/2006/relationships/hyperlink" Target="https://www.saltek.eu/en/products/bdmhf-006-v1-fr1" TargetMode="External"/><Relationship Id="rId191" Type="http://schemas.openxmlformats.org/officeDocument/2006/relationships/hyperlink" Target="https://www.saltek.eu/en/products/isgc-500" TargetMode="External"/><Relationship Id="rId205" Type="http://schemas.openxmlformats.org/officeDocument/2006/relationships/hyperlink" Target="https://www.saltek.eu/en/products/isgo-500h-ex" TargetMode="External"/><Relationship Id="rId247" Type="http://schemas.openxmlformats.org/officeDocument/2006/relationships/hyperlink" Target="https://www.saltek.eu/en/products/dmp-024-v1-j-0" TargetMode="External"/><Relationship Id="rId412" Type="http://schemas.openxmlformats.org/officeDocument/2006/relationships/hyperlink" Target="https://www.saltek.eu/en/products/dm-0121-l2-dj" TargetMode="External"/><Relationship Id="rId107" Type="http://schemas.openxmlformats.org/officeDocument/2006/relationships/hyperlink" Target="https://www.saltek.eu/en/products/isg-500h-ex" TargetMode="External"/><Relationship Id="rId289" Type="http://schemas.openxmlformats.org/officeDocument/2006/relationships/hyperlink" Target="https://www.saltek.eu/en/products/sp-t2t3-320y-tlc-led" TargetMode="External"/><Relationship Id="rId454" Type="http://schemas.openxmlformats.org/officeDocument/2006/relationships/hyperlink" Target="https://www.saltek.eu/produkty/flp-bc-maxi-vsf3" TargetMode="External"/><Relationship Id="rId11" Type="http://schemas.openxmlformats.org/officeDocument/2006/relationships/hyperlink" Target="https://www.saltek.eu/en/products/dm-0241_3l_dj" TargetMode="External"/><Relationship Id="rId53" Type="http://schemas.openxmlformats.org/officeDocument/2006/relationships/hyperlink" Target="https://www.saltek.eu/en/products/slp-600-v1" TargetMode="External"/><Relationship Id="rId149" Type="http://schemas.openxmlformats.org/officeDocument/2006/relationships/hyperlink" Target="https://www.saltek.eu/en/products/flp-bc-maxi-v3" TargetMode="External"/><Relationship Id="rId314" Type="http://schemas.openxmlformats.org/officeDocument/2006/relationships/hyperlink" Target="https://www.saltek.eu/en/products/bdm-012-v2-jfr2" TargetMode="External"/><Relationship Id="rId356" Type="http://schemas.openxmlformats.org/officeDocument/2006/relationships/hyperlink" Target="https://www.saltek.eu/en/products/bdg-048-v1-4fr1" TargetMode="External"/><Relationship Id="rId398" Type="http://schemas.openxmlformats.org/officeDocument/2006/relationships/hyperlink" Target="https://www.saltek.eu/produkty/dms-048-t" TargetMode="External"/><Relationship Id="rId95" Type="http://schemas.openxmlformats.org/officeDocument/2006/relationships/hyperlink" Target="https://www.saltek.eu/en/products/slp-pv170u-v0" TargetMode="External"/><Relationship Id="rId160" Type="http://schemas.openxmlformats.org/officeDocument/2006/relationships/hyperlink" Target="https://www.saltek.eu/en/products/dmhf-0061-rs" TargetMode="External"/><Relationship Id="rId216" Type="http://schemas.openxmlformats.org/officeDocument/2006/relationships/hyperlink" Target="https://www.saltek.eu/en/products/dp-048-v1-0" TargetMode="External"/><Relationship Id="rId423" Type="http://schemas.openxmlformats.org/officeDocument/2006/relationships/hyperlink" Target="https://www.saltek.eu/en/products/flp-ev125-vbh1s1" TargetMode="External"/><Relationship Id="rId258" Type="http://schemas.openxmlformats.org/officeDocument/2006/relationships/hyperlink" Target="https://www.saltek.eu/en/products/dm-0121-rb" TargetMode="External"/><Relationship Id="rId22" Type="http://schemas.openxmlformats.org/officeDocument/2006/relationships/hyperlink" Target="https://www.saltek.eu/en/products/slp-075-v0" TargetMode="External"/><Relationship Id="rId64" Type="http://schemas.openxmlformats.org/officeDocument/2006/relationships/hyperlink" Target="https://www.saltek.eu/en/products/fx-230-f75-t-ff" TargetMode="External"/><Relationship Id="rId118" Type="http://schemas.openxmlformats.org/officeDocument/2006/relationships/hyperlink" Target="https://www.saltek.eu/en/products/dl-pl-rack-1u" TargetMode="External"/><Relationship Id="rId325" Type="http://schemas.openxmlformats.org/officeDocument/2006/relationships/hyperlink" Target="https://www.saltek.eu/en/products/bdm-048-v2-0" TargetMode="External"/><Relationship Id="rId367" Type="http://schemas.openxmlformats.org/officeDocument/2006/relationships/hyperlink" Target="https://www.saltek.eu/en/products/bdg-230-v2-fr" TargetMode="External"/><Relationship Id="rId171" Type="http://schemas.openxmlformats.org/officeDocument/2006/relationships/hyperlink" Target="https://www.saltek.eu/en/products/ds-d024-rs" TargetMode="External"/><Relationship Id="rId227" Type="http://schemas.openxmlformats.org/officeDocument/2006/relationships/hyperlink" Target="https://www.saltek.eu/en/products/da-275-df2" TargetMode="External"/><Relationship Id="rId269" Type="http://schemas.openxmlformats.org/officeDocument/2006/relationships/hyperlink" Target="https://www.saltek.eu/en/products/ds-b090-rb" TargetMode="External"/><Relationship Id="rId434" Type="http://schemas.openxmlformats.org/officeDocument/2006/relationships/hyperlink" Target="https://www.saltek.eu/en/products/slp-275-vb11" TargetMode="External"/><Relationship Id="rId33" Type="http://schemas.openxmlformats.org/officeDocument/2006/relationships/hyperlink" Target="https://www.saltek.eu/en/products/da-275-czs" TargetMode="External"/><Relationship Id="rId129" Type="http://schemas.openxmlformats.org/officeDocument/2006/relationships/hyperlink" Target="https://www.saltek.eu/en/products/flp-pv1000ys" TargetMode="External"/><Relationship Id="rId280" Type="http://schemas.openxmlformats.org/officeDocument/2006/relationships/hyperlink" Target="https://www.saltek.eu/en/products/flp-pv275u-v0" TargetMode="External"/><Relationship Id="rId336" Type="http://schemas.openxmlformats.org/officeDocument/2006/relationships/hyperlink" Target="https://www.saltek.eu/en/products/bdm-060-v2-fr1" TargetMode="External"/><Relationship Id="rId75" Type="http://schemas.openxmlformats.org/officeDocument/2006/relationships/hyperlink" Target="https://www.saltek.eu/en/products/flp-125-v4-s" TargetMode="External"/><Relationship Id="rId140" Type="http://schemas.openxmlformats.org/officeDocument/2006/relationships/hyperlink" Target="https://www.saltek.eu/en/products/slp-pv1000-vy-s" TargetMode="External"/><Relationship Id="rId182" Type="http://schemas.openxmlformats.org/officeDocument/2006/relationships/hyperlink" Target="https://www.saltek.eu/en/products/flp-25-t1-v3" TargetMode="External"/><Relationship Id="rId378" Type="http://schemas.openxmlformats.org/officeDocument/2006/relationships/hyperlink" Target="https://www.saltek.eu/en/products/bdghf-024-v2-0" TargetMode="External"/><Relationship Id="rId403" Type="http://schemas.openxmlformats.org/officeDocument/2006/relationships/hyperlink" Target="https://www.saltek.eu/en/products/dpf-012dc-16-s" TargetMode="External"/><Relationship Id="rId6" Type="http://schemas.openxmlformats.org/officeDocument/2006/relationships/hyperlink" Target="https://www.saltek.eu/produkty/dm-0121-3r-dj" TargetMode="External"/><Relationship Id="rId238" Type="http://schemas.openxmlformats.org/officeDocument/2006/relationships/hyperlink" Target="https://www.saltek.eu/en/products/da-275-dj25" TargetMode="External"/><Relationship Id="rId445" Type="http://schemas.openxmlformats.org/officeDocument/2006/relationships/hyperlink" Target="https://www.saltek.eu/en/products/dl-1g-60v-poe-m" TargetMode="External"/><Relationship Id="rId291" Type="http://schemas.openxmlformats.org/officeDocument/2006/relationships/hyperlink" Target="https://www.saltek.eu/en/products/flp-25-t1-v11" TargetMode="External"/><Relationship Id="rId305" Type="http://schemas.openxmlformats.org/officeDocument/2006/relationships/hyperlink" Target="https://www.saltek.eu/en/products/bdm-006-v2-jfr1" TargetMode="External"/><Relationship Id="rId347" Type="http://schemas.openxmlformats.org/officeDocument/2006/relationships/hyperlink" Target="https://www.saltek.eu/en/products/bdg-012-v1-fr2" TargetMode="External"/><Relationship Id="rId44" Type="http://schemas.openxmlformats.org/officeDocument/2006/relationships/hyperlink" Target="https://www.saltek.eu/en/products/slp-075-vb1" TargetMode="External"/><Relationship Id="rId86" Type="http://schemas.openxmlformats.org/officeDocument/2006/relationships/hyperlink" Target="https://www.saltek.eu/en/products/flp-bc-maxi-vs31" TargetMode="External"/><Relationship Id="rId151" Type="http://schemas.openxmlformats.org/officeDocument/2006/relationships/hyperlink" Target="https://www.saltek.eu/en/products/flp-bc-maxi-v11" TargetMode="External"/><Relationship Id="rId389" Type="http://schemas.openxmlformats.org/officeDocument/2006/relationships/hyperlink" Target="https://www.saltek.eu/en/products/bdmhf-024-v1-4-0" TargetMode="External"/><Relationship Id="rId193" Type="http://schemas.openxmlformats.org/officeDocument/2006/relationships/hyperlink" Target="https://www.saltek.eu/en/products/bd-250-t-v2-0" TargetMode="External"/><Relationship Id="rId207" Type="http://schemas.openxmlformats.org/officeDocument/2006/relationships/hyperlink" Target="https://www.saltek.eu/produkty/bd-090-t-v2-16" TargetMode="External"/><Relationship Id="rId249" Type="http://schemas.openxmlformats.org/officeDocument/2006/relationships/hyperlink" Target="https://www.saltek.eu/en/products/bd-090-t" TargetMode="External"/><Relationship Id="rId414" Type="http://schemas.openxmlformats.org/officeDocument/2006/relationships/hyperlink" Target="https://www.saltek.eu/en/products/dm-0481-l2-dj" TargetMode="External"/><Relationship Id="rId456" Type="http://schemas.openxmlformats.org/officeDocument/2006/relationships/hyperlink" Target="https://www.saltek.eu/en/products/flp-bc-maxi-vsf4" TargetMode="External"/><Relationship Id="rId13" Type="http://schemas.openxmlformats.org/officeDocument/2006/relationships/hyperlink" Target="https://www.saltek.eu/en/products/slp-275-v1" TargetMode="External"/><Relationship Id="rId109" Type="http://schemas.openxmlformats.org/officeDocument/2006/relationships/hyperlink" Target="https://www.saltek.eu/en/products/isg-500" TargetMode="External"/><Relationship Id="rId260" Type="http://schemas.openxmlformats.org/officeDocument/2006/relationships/hyperlink" Target="https://www.saltek.eu/en/products/dm-0481-rb" TargetMode="External"/><Relationship Id="rId316" Type="http://schemas.openxmlformats.org/officeDocument/2006/relationships/hyperlink" Target="https://www.saltek.eu/en/products/bdm-012-v4-jfr1" TargetMode="External"/><Relationship Id="rId55" Type="http://schemas.openxmlformats.org/officeDocument/2006/relationships/hyperlink" Target="https://www.saltek.eu/en/products/slp-600-v0" TargetMode="External"/><Relationship Id="rId97" Type="http://schemas.openxmlformats.org/officeDocument/2006/relationships/hyperlink" Target="https://www.saltek.eu/en/products/slp-npe-v0" TargetMode="External"/><Relationship Id="rId120" Type="http://schemas.openxmlformats.org/officeDocument/2006/relationships/hyperlink" Target="https://www.saltek.eu/en/products/flp-125-075-vh1" TargetMode="External"/><Relationship Id="rId358" Type="http://schemas.openxmlformats.org/officeDocument/2006/relationships/hyperlink" Target="https://www.saltek.eu/en/products/bdg-048-v2-0" TargetMode="External"/><Relationship Id="rId162" Type="http://schemas.openxmlformats.org/officeDocument/2006/relationships/hyperlink" Target="https://www.saltek.eu/en/products/dm-0061-rs" TargetMode="External"/><Relationship Id="rId218" Type="http://schemas.openxmlformats.org/officeDocument/2006/relationships/hyperlink" Target="https://www.saltek.eu/sk/produkty/bdg-012-v1-fr1" TargetMode="External"/><Relationship Id="rId425" Type="http://schemas.openxmlformats.org/officeDocument/2006/relationships/hyperlink" Target="https://www.saltek.eu/en/products/flp-ev125-vbh3s1" TargetMode="External"/><Relationship Id="rId271" Type="http://schemas.openxmlformats.org/officeDocument/2006/relationships/hyperlink" Target="https://www.saltek.eu/en/products/da-075-dj25" TargetMode="External"/><Relationship Id="rId24" Type="http://schemas.openxmlformats.org/officeDocument/2006/relationships/hyperlink" Target="https://www.saltek.eu/en/products/slp-075-v1" TargetMode="External"/><Relationship Id="rId66" Type="http://schemas.openxmlformats.org/officeDocument/2006/relationships/hyperlink" Target="https://www.saltek.eu/en/products/flp-125-v1" TargetMode="External"/><Relationship Id="rId131" Type="http://schemas.openxmlformats.org/officeDocument/2006/relationships/hyperlink" Target="https://www.saltek.eu/en/products/flp-pv1500y" TargetMode="External"/><Relationship Id="rId327" Type="http://schemas.openxmlformats.org/officeDocument/2006/relationships/hyperlink" Target="https://www.saltek.eu/en/products/bdm-048-v2-j-0" TargetMode="External"/><Relationship Id="rId369" Type="http://schemas.openxmlformats.org/officeDocument/2006/relationships/hyperlink" Target="https://www.saltek.eu/en/products/bdghf-006-v1-fr1" TargetMode="External"/><Relationship Id="rId173" Type="http://schemas.openxmlformats.org/officeDocument/2006/relationships/hyperlink" Target="https://www.saltek.eu/en/products/clsa-48" TargetMode="External"/><Relationship Id="rId229" Type="http://schemas.openxmlformats.org/officeDocument/2006/relationships/hyperlink" Target="https://www.saltek.eu/en/products/da-275-df6" TargetMode="External"/><Relationship Id="rId380" Type="http://schemas.openxmlformats.org/officeDocument/2006/relationships/hyperlink" Target="https://www.saltek.eu/en/products/bdghf-230-v1-0" TargetMode="External"/><Relationship Id="rId436" Type="http://schemas.openxmlformats.org/officeDocument/2006/relationships/hyperlink" Target="https://www.saltek.eu/en/products/slp-275-vb31" TargetMode="External"/><Relationship Id="rId240" Type="http://schemas.openxmlformats.org/officeDocument/2006/relationships/hyperlink" Target="https://www.saltek.eu/en/products/dmp-012-v1-fr1" TargetMode="External"/><Relationship Id="rId35" Type="http://schemas.openxmlformats.org/officeDocument/2006/relationships/hyperlink" Target="https://www.saltek.eu/en/products/slp-275_vb1s" TargetMode="External"/><Relationship Id="rId77" Type="http://schemas.openxmlformats.org/officeDocument/2006/relationships/hyperlink" Target="https://www.saltek.eu/en/products/flp-npe-25-v0" TargetMode="External"/><Relationship Id="rId100" Type="http://schemas.openxmlformats.org/officeDocument/2006/relationships/hyperlink" Target="https://www.saltek.eu/en/products/flp-bc-maxi-vs2" TargetMode="External"/><Relationship Id="rId282" Type="http://schemas.openxmlformats.org/officeDocument/2006/relationships/hyperlink" Target="https://www.saltek.eu/en/products/dl-10g-rj45-poe-ab" TargetMode="External"/><Relationship Id="rId338" Type="http://schemas.openxmlformats.org/officeDocument/2006/relationships/hyperlink" Target="https://www.saltek.eu/en/products/bdm-230-v2-0" TargetMode="External"/><Relationship Id="rId8" Type="http://schemas.openxmlformats.org/officeDocument/2006/relationships/hyperlink" Target="https://www.saltek.eu/en/products/dm-0241_4r_dj" TargetMode="External"/><Relationship Id="rId142" Type="http://schemas.openxmlformats.org/officeDocument/2006/relationships/hyperlink" Target="https://www.saltek.eu/en/products/slp-pv1500-vy-s" TargetMode="External"/><Relationship Id="rId184" Type="http://schemas.openxmlformats.org/officeDocument/2006/relationships/hyperlink" Target="https://www.saltek.eu/en/products/flp-25-t1-v4" TargetMode="External"/><Relationship Id="rId391" Type="http://schemas.openxmlformats.org/officeDocument/2006/relationships/hyperlink" Target="https://www.saltek.eu/en/products/bdmhf-024-v1-fr1" TargetMode="External"/><Relationship Id="rId405" Type="http://schemas.openxmlformats.org/officeDocument/2006/relationships/hyperlink" Target="https://www.saltek.eu/en/products/dpf-048dc-16-s" TargetMode="External"/><Relationship Id="rId447" Type="http://schemas.openxmlformats.org/officeDocument/2006/relationships/hyperlink" Target="https://www.saltek.eu/en/products/dl-10g-poe-ip66" TargetMode="External"/><Relationship Id="rId251" Type="http://schemas.openxmlformats.org/officeDocument/2006/relationships/hyperlink" Target="https://www.saltek.eu/en/products/rack-protector-x8-1u" TargetMode="External"/><Relationship Id="rId46" Type="http://schemas.openxmlformats.org/officeDocument/2006/relationships/hyperlink" Target="https://www.saltek.eu/en/products/slp-130-vb1" TargetMode="External"/><Relationship Id="rId293" Type="http://schemas.openxmlformats.org/officeDocument/2006/relationships/hyperlink" Target="https://www.saltek.eu/en/products/flp-25-t1-v2" TargetMode="External"/><Relationship Id="rId307" Type="http://schemas.openxmlformats.org/officeDocument/2006/relationships/hyperlink" Target="https://www.saltek.eu/en/products/bdm-006-v4-j-0" TargetMode="External"/><Relationship Id="rId349" Type="http://schemas.openxmlformats.org/officeDocument/2006/relationships/hyperlink" Target="https://www.saltek.eu/en/products/bdg-012-v2-fr1" TargetMode="External"/><Relationship Id="rId88" Type="http://schemas.openxmlformats.org/officeDocument/2006/relationships/hyperlink" Target="https://www.saltek.eu/en/products/flp-a100n-vsnpe" TargetMode="External"/><Relationship Id="rId111" Type="http://schemas.openxmlformats.org/officeDocument/2006/relationships/hyperlink" Target="https://www.saltek.eu/en/products/isgc-100h-ex" TargetMode="External"/><Relationship Id="rId153" Type="http://schemas.openxmlformats.org/officeDocument/2006/relationships/hyperlink" Target="https://www.saltek.eu/en/products/dm-0601-rs" TargetMode="External"/><Relationship Id="rId195" Type="http://schemas.openxmlformats.org/officeDocument/2006/relationships/hyperlink" Target="https://www.saltek.eu/en/products/bdg-012-v1-fr2" TargetMode="External"/><Relationship Id="rId209" Type="http://schemas.openxmlformats.org/officeDocument/2006/relationships/hyperlink" Target="https://www.saltek.eu/en/products/bd-090-t-v2-f16" TargetMode="External"/><Relationship Id="rId360" Type="http://schemas.openxmlformats.org/officeDocument/2006/relationships/hyperlink" Target="https://www.saltek.eu/en/products/bdg-060-v1-0" TargetMode="External"/><Relationship Id="rId416" Type="http://schemas.openxmlformats.org/officeDocument/2006/relationships/hyperlink" Target="https://www.saltek.eu/en/products/da-275-a" TargetMode="External"/><Relationship Id="rId220" Type="http://schemas.openxmlformats.org/officeDocument/2006/relationships/hyperlink" Target="https://www.saltek.eu/en/products/bdg-048-v1-fr1" TargetMode="External"/><Relationship Id="rId458" Type="http://schemas.openxmlformats.org/officeDocument/2006/relationships/printerSettings" Target="../printerSettings/printerSettings7.bin"/><Relationship Id="rId15" Type="http://schemas.openxmlformats.org/officeDocument/2006/relationships/hyperlink" Target="https://www.saltek.eu/en/products/slp-275-v2" TargetMode="External"/><Relationship Id="rId57" Type="http://schemas.openxmlformats.org/officeDocument/2006/relationships/hyperlink" Target="https://www.saltek.eu/en/products/slp-275-vb3s1" TargetMode="External"/><Relationship Id="rId262" Type="http://schemas.openxmlformats.org/officeDocument/2006/relationships/hyperlink" Target="https://www.saltek.eu/en/products/dmg-0241-rb" TargetMode="External"/><Relationship Id="rId318" Type="http://schemas.openxmlformats.org/officeDocument/2006/relationships/hyperlink" Target="https://www.saltek.eu/en/products/bdm-024-v2-fr1" TargetMode="External"/><Relationship Id="rId99" Type="http://schemas.openxmlformats.org/officeDocument/2006/relationships/hyperlink" Target="https://www.saltek.eu/en/products/flp-bc-maxi-vs11" TargetMode="External"/><Relationship Id="rId122" Type="http://schemas.openxmlformats.org/officeDocument/2006/relationships/hyperlink" Target="https://www.saltek.eu/en/products/flp-125-075-vh2" TargetMode="External"/><Relationship Id="rId164" Type="http://schemas.openxmlformats.org/officeDocument/2006/relationships/hyperlink" Target="https://www.saltek.eu/en/products/dm-0241-rs" TargetMode="External"/><Relationship Id="rId371" Type="http://schemas.openxmlformats.org/officeDocument/2006/relationships/hyperlink" Target="https://www.saltek.eu/en/products/bdghf-006-v2-fr1" TargetMode="External"/><Relationship Id="rId427" Type="http://schemas.openxmlformats.org/officeDocument/2006/relationships/hyperlink" Target="https://www.saltek.eu/en/products/flp-125-vbh0" TargetMode="External"/><Relationship Id="rId26" Type="http://schemas.openxmlformats.org/officeDocument/2006/relationships/hyperlink" Target="https://www.saltek.eu/en/products/slp-075-v1-s" TargetMode="External"/><Relationship Id="rId231" Type="http://schemas.openxmlformats.org/officeDocument/2006/relationships/hyperlink" Target="https://www.saltek.eu/en/products/da-275-df10" TargetMode="External"/><Relationship Id="rId273" Type="http://schemas.openxmlformats.org/officeDocument/2006/relationships/hyperlink" Target="https://www.saltek.eu/en/products/dp-012-25" TargetMode="External"/><Relationship Id="rId329" Type="http://schemas.openxmlformats.org/officeDocument/2006/relationships/hyperlink" Target="https://www.saltek.eu/en/products/bdm-048-v2-jfr2" TargetMode="External"/><Relationship Id="rId68" Type="http://schemas.openxmlformats.org/officeDocument/2006/relationships/hyperlink" Target="https://www.saltek.eu/en/products/flp-125-v11" TargetMode="External"/><Relationship Id="rId133" Type="http://schemas.openxmlformats.org/officeDocument/2006/relationships/hyperlink" Target="https://www.saltek.eu/en/products/dl-cat6a-60v-r-m" TargetMode="External"/><Relationship Id="rId175" Type="http://schemas.openxmlformats.org/officeDocument/2006/relationships/hyperlink" Target="https://www.saltek.eu/en/products/clsa-isdn" TargetMode="External"/><Relationship Id="rId340" Type="http://schemas.openxmlformats.org/officeDocument/2006/relationships/hyperlink" Target="https://www.saltek.eu/en/products/bdg-006-v1-4-0" TargetMode="External"/><Relationship Id="rId200" Type="http://schemas.openxmlformats.org/officeDocument/2006/relationships/hyperlink" Target="https://www.saltek.eu/en/products/bdm-006-v1-0" TargetMode="External"/><Relationship Id="rId382" Type="http://schemas.openxmlformats.org/officeDocument/2006/relationships/hyperlink" Target="https://www.saltek.eu/en/products/bdghf-230-v2-0" TargetMode="External"/><Relationship Id="rId438" Type="http://schemas.openxmlformats.org/officeDocument/2006/relationships/hyperlink" Target="https://www.saltek.eu/en/products/slp-075_vb0" TargetMode="External"/><Relationship Id="rId242" Type="http://schemas.openxmlformats.org/officeDocument/2006/relationships/hyperlink" Target="https://www.saltek.eu/en/products/dmp-012-v1-jfr1" TargetMode="External"/><Relationship Id="rId284" Type="http://schemas.openxmlformats.org/officeDocument/2006/relationships/hyperlink" Target="https://www.saltek.eu/en/products/sp-t2t3-320y-ttt-led" TargetMode="External"/><Relationship Id="rId37" Type="http://schemas.openxmlformats.org/officeDocument/2006/relationships/hyperlink" Target="https://www.saltek.eu/en/products/slp-275-v11" TargetMode="External"/><Relationship Id="rId79" Type="http://schemas.openxmlformats.org/officeDocument/2006/relationships/hyperlink" Target="https://www.saltek.eu/en/products/hx-230-n50-ff" TargetMode="External"/><Relationship Id="rId102" Type="http://schemas.openxmlformats.org/officeDocument/2006/relationships/hyperlink" Target="https://www.saltek.eu/en/products/flp-125-v2" TargetMode="External"/><Relationship Id="rId144" Type="http://schemas.openxmlformats.org/officeDocument/2006/relationships/hyperlink" Target="https://www.saltek.eu/en/products/slp-pv500y-v0" TargetMode="External"/><Relationship Id="rId90" Type="http://schemas.openxmlformats.org/officeDocument/2006/relationships/hyperlink" Target="https://www.saltek.eu/en/products/da-275-v0" TargetMode="External"/><Relationship Id="rId186" Type="http://schemas.openxmlformats.org/officeDocument/2006/relationships/hyperlink" Target="https://www.saltek.eu/en/products/flp-25-t1-v31" TargetMode="External"/><Relationship Id="rId351" Type="http://schemas.openxmlformats.org/officeDocument/2006/relationships/hyperlink" Target="https://www.saltek.eu/en/products/bdg-024-v1-4fr1" TargetMode="External"/><Relationship Id="rId393" Type="http://schemas.openxmlformats.org/officeDocument/2006/relationships/hyperlink" Target="https://www.saltek.eu/en/products/hx-470-n50-fm" TargetMode="External"/><Relationship Id="rId407" Type="http://schemas.openxmlformats.org/officeDocument/2006/relationships/hyperlink" Target="https://www.saltek.eu/en/products/hx-350-n50-fm" TargetMode="External"/><Relationship Id="rId449" Type="http://schemas.openxmlformats.org/officeDocument/2006/relationships/hyperlink" Target="https://www.saltek.eu/en/products/flp-25-t1-vsf1" TargetMode="External"/><Relationship Id="rId211" Type="http://schemas.openxmlformats.org/officeDocument/2006/relationships/hyperlink" Target="https://www.saltek.eu/en/products/dp-012-v1-f16" TargetMode="External"/><Relationship Id="rId253" Type="http://schemas.openxmlformats.org/officeDocument/2006/relationships/hyperlink" Target="https://www.saltek.eu/en/products/rack-protector-f6-1u" TargetMode="External"/><Relationship Id="rId295" Type="http://schemas.openxmlformats.org/officeDocument/2006/relationships/hyperlink" Target="https://www.saltek.eu/en/products/da-275-bfi2" TargetMode="External"/><Relationship Id="rId309" Type="http://schemas.openxmlformats.org/officeDocument/2006/relationships/hyperlink" Target="https://www.saltek.eu/en/products/bdm-012-v1-fr2" TargetMode="External"/><Relationship Id="rId48" Type="http://schemas.openxmlformats.org/officeDocument/2006/relationships/hyperlink" Target="https://www.saltek.eu/en/products/slp-275-v1s1" TargetMode="External"/><Relationship Id="rId113" Type="http://schemas.openxmlformats.org/officeDocument/2006/relationships/hyperlink" Target="https://www.saltek.eu/en/products/isg-100h-ex" TargetMode="External"/><Relationship Id="rId320" Type="http://schemas.openxmlformats.org/officeDocument/2006/relationships/hyperlink" Target="https://www.saltek.eu/en/products/bdm-024-v2-jfr1" TargetMode="External"/><Relationship Id="rId155" Type="http://schemas.openxmlformats.org/officeDocument/2006/relationships/hyperlink" Target="https://www.saltek.eu/en/products/dmg-0061-rs" TargetMode="External"/><Relationship Id="rId197" Type="http://schemas.openxmlformats.org/officeDocument/2006/relationships/hyperlink" Target="https://www.saltek.eu/en/products/bdg-048-v1-0" TargetMode="External"/><Relationship Id="rId362" Type="http://schemas.openxmlformats.org/officeDocument/2006/relationships/hyperlink" Target="https://www.saltek.eu/en/products/bdg-060-v1-fr2" TargetMode="External"/><Relationship Id="rId418" Type="http://schemas.openxmlformats.org/officeDocument/2006/relationships/hyperlink" Target="https://www.saltek.eu/en/products/da-320-led" TargetMode="External"/><Relationship Id="rId222" Type="http://schemas.openxmlformats.org/officeDocument/2006/relationships/hyperlink" Target="https://www.saltek.eu/en/products/bdm-006-v1-fr1" TargetMode="External"/><Relationship Id="rId264" Type="http://schemas.openxmlformats.org/officeDocument/2006/relationships/hyperlink" Target="https://www.saltek.eu/en/products/dmhf-0061-rb" TargetMode="External"/><Relationship Id="rId17" Type="http://schemas.openxmlformats.org/officeDocument/2006/relationships/hyperlink" Target="https://www.saltek.eu/en/products/dm-0121_4r_dj" TargetMode="External"/><Relationship Id="rId59" Type="http://schemas.openxmlformats.org/officeDocument/2006/relationships/hyperlink" Target="https://www.saltek.eu/en/products/hx-090-n50-fm" TargetMode="External"/><Relationship Id="rId124" Type="http://schemas.openxmlformats.org/officeDocument/2006/relationships/hyperlink" Target="https://www.saltek.eu/en/products/rto-16" TargetMode="External"/><Relationship Id="rId70" Type="http://schemas.openxmlformats.org/officeDocument/2006/relationships/hyperlink" Target="https://www.saltek.eu/en/products/flp-125-v3" TargetMode="External"/><Relationship Id="rId166" Type="http://schemas.openxmlformats.org/officeDocument/2006/relationships/hyperlink" Target="https://www.saltek.eu/en/products/dmj-0122-rs" TargetMode="External"/><Relationship Id="rId331" Type="http://schemas.openxmlformats.org/officeDocument/2006/relationships/hyperlink" Target="https://www.saltek.eu/en/products/bdm-048-v4-jfr1" TargetMode="External"/><Relationship Id="rId373" Type="http://schemas.openxmlformats.org/officeDocument/2006/relationships/hyperlink" Target="https://www.saltek.eu/en/products/bdghf-012-v1-fr1" TargetMode="External"/><Relationship Id="rId429" Type="http://schemas.openxmlformats.org/officeDocument/2006/relationships/hyperlink" Target="https://www.saltek.eu/en/products/slp-075-vb1s" TargetMode="External"/><Relationship Id="rId1" Type="http://schemas.openxmlformats.org/officeDocument/2006/relationships/hyperlink" Target="https://www.saltek.eu/en/products/hx-pomocn%C3%BD-dr%C5%BE%C3%A1k" TargetMode="External"/><Relationship Id="rId233" Type="http://schemas.openxmlformats.org/officeDocument/2006/relationships/hyperlink" Target="https://www.saltek.eu/en/products/da-275-df16" TargetMode="External"/><Relationship Id="rId440" Type="http://schemas.openxmlformats.org/officeDocument/2006/relationships/hyperlink" Target="https://www.saltek.eu/en/products/slp-275-vb0" TargetMode="External"/><Relationship Id="rId28" Type="http://schemas.openxmlformats.org/officeDocument/2006/relationships/hyperlink" Target="https://www.saltek.eu/en/products/da-275-v31" TargetMode="External"/><Relationship Id="rId275" Type="http://schemas.openxmlformats.org/officeDocument/2006/relationships/hyperlink" Target="https://www.saltek.eu/en/products/dp-048-25" TargetMode="External"/><Relationship Id="rId300" Type="http://schemas.openxmlformats.org/officeDocument/2006/relationships/hyperlink" Target="https://www.saltek.eu/en/products/slp-600-v3-s" TargetMode="External"/><Relationship Id="rId81" Type="http://schemas.openxmlformats.org/officeDocument/2006/relationships/hyperlink" Target="https://www.saltek.eu/en/products/flp-bc-maxi-v0" TargetMode="External"/><Relationship Id="rId135" Type="http://schemas.openxmlformats.org/officeDocument/2006/relationships/hyperlink" Target="https://www.saltek.eu/en/products/fx-090-f75-ff" TargetMode="External"/><Relationship Id="rId177" Type="http://schemas.openxmlformats.org/officeDocument/2006/relationships/hyperlink" Target="https://www.saltek.eu/en/products/flp-125-v2" TargetMode="External"/><Relationship Id="rId342" Type="http://schemas.openxmlformats.org/officeDocument/2006/relationships/hyperlink" Target="https://www.saltek.eu/en/products/bdg-006-v1-fr2" TargetMode="External"/><Relationship Id="rId384" Type="http://schemas.openxmlformats.org/officeDocument/2006/relationships/hyperlink" Target="https://www.saltek.eu/en/products/bdmhf-006-v1-0" TargetMode="External"/><Relationship Id="rId202" Type="http://schemas.openxmlformats.org/officeDocument/2006/relationships/hyperlink" Target="https://www.saltek.eu/en/products/bdm-024-v1-0" TargetMode="External"/><Relationship Id="rId244" Type="http://schemas.openxmlformats.org/officeDocument/2006/relationships/hyperlink" Target="https://www.saltek.eu/en/products/dmp-012-v1-0" TargetMode="External"/><Relationship Id="rId39" Type="http://schemas.openxmlformats.org/officeDocument/2006/relationships/hyperlink" Target="https://www.saltek.eu/en/products/slp-385-v3" TargetMode="External"/><Relationship Id="rId286" Type="http://schemas.openxmlformats.org/officeDocument/2006/relationships/hyperlink" Target="https://www.saltek.eu/en/products/sp-t2t3-320y-tlt-led" TargetMode="External"/><Relationship Id="rId451" Type="http://schemas.openxmlformats.org/officeDocument/2006/relationships/hyperlink" Target="https://www.saltek.eu/en/products/flp-25-t1-vsf31" TargetMode="External"/><Relationship Id="rId50" Type="http://schemas.openxmlformats.org/officeDocument/2006/relationships/hyperlink" Target="https://www.saltek.eu/en/products/slp-385-v1-s" TargetMode="External"/><Relationship Id="rId104" Type="http://schemas.openxmlformats.org/officeDocument/2006/relationships/hyperlink" Target="https://www.saltek.eu/en/products/flp-sg50-v1" TargetMode="External"/><Relationship Id="rId146" Type="http://schemas.openxmlformats.org/officeDocument/2006/relationships/hyperlink" Target="https://www.saltek.eu/en/products/flp-125-075-vh1" TargetMode="External"/><Relationship Id="rId188" Type="http://schemas.openxmlformats.org/officeDocument/2006/relationships/hyperlink" Target="https://www.saltek.eu/en/products/dmlf-0241-rs" TargetMode="External"/><Relationship Id="rId311" Type="http://schemas.openxmlformats.org/officeDocument/2006/relationships/hyperlink" Target="https://www.saltek.eu/en/products/bdm-012-v2-fr1" TargetMode="External"/><Relationship Id="rId353" Type="http://schemas.openxmlformats.org/officeDocument/2006/relationships/hyperlink" Target="https://www.saltek.eu/en/products/bdg-024-v2-0" TargetMode="External"/><Relationship Id="rId395" Type="http://schemas.openxmlformats.org/officeDocument/2006/relationships/hyperlink" Target="https://www.saltek.eu/en/products/dl-1g-poe-pcb-injector" TargetMode="External"/><Relationship Id="rId409" Type="http://schemas.openxmlformats.org/officeDocument/2006/relationships/hyperlink" Target="https://www.saltek.eu/en/product/print/2544" TargetMode="External"/><Relationship Id="rId92" Type="http://schemas.openxmlformats.org/officeDocument/2006/relationships/hyperlink" Target="https://www.saltek.eu/en/products/slp-pv170-vu-s" TargetMode="External"/><Relationship Id="rId213" Type="http://schemas.openxmlformats.org/officeDocument/2006/relationships/hyperlink" Target="https://www.saltek.eu/en/products/dp-048-v1-f16" TargetMode="External"/><Relationship Id="rId420" Type="http://schemas.openxmlformats.org/officeDocument/2006/relationships/hyperlink" Target="https://www.saltek.eu/en/products/rack-protector-x8-1u-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FADC-70FC-457F-9327-0BE74A3563EE}">
  <sheetPr>
    <tabColor theme="9" tint="-0.249977111117893"/>
    <outlinePr summaryBelow="0"/>
    <pageSetUpPr fitToPage="1"/>
  </sheetPr>
  <dimension ref="A1:L1073"/>
  <sheetViews>
    <sheetView showGridLines="0" tabSelected="1" zoomScale="115" zoomScaleNormal="115" workbookViewId="0">
      <pane ySplit="3" topLeftCell="A4" activePane="bottomLeft" state="frozen"/>
      <selection pane="bottomLeft" activeCell="I58" sqref="I58"/>
    </sheetView>
  </sheetViews>
  <sheetFormatPr defaultColWidth="14.42578125" defaultRowHeight="15" customHeight="1" x14ac:dyDescent="0.2"/>
  <cols>
    <col min="1" max="1" width="7.85546875" style="176" customWidth="1"/>
    <col min="2" max="2" width="59.5703125" style="204" customWidth="1"/>
    <col min="3" max="4" width="6.5703125" style="161" customWidth="1"/>
    <col min="5" max="5" width="5.5703125" style="161" customWidth="1"/>
    <col min="6" max="6" width="16.7109375" style="782" customWidth="1"/>
    <col min="7" max="7" width="13.42578125" style="783" bestFit="1" customWidth="1"/>
    <col min="8" max="8" width="8.7109375" style="987" customWidth="1"/>
    <col min="9" max="16384" width="14.42578125" style="725"/>
  </cols>
  <sheetData>
    <row r="1" spans="1:9" ht="14.1" customHeight="1" x14ac:dyDescent="0.2">
      <c r="A1" s="1028" t="s">
        <v>1</v>
      </c>
      <c r="B1" s="1029" t="s">
        <v>1726</v>
      </c>
      <c r="C1" s="1028" t="s">
        <v>329</v>
      </c>
      <c r="D1" s="1028" t="s">
        <v>340</v>
      </c>
      <c r="E1" s="1028" t="s">
        <v>468</v>
      </c>
      <c r="F1" s="589" t="s">
        <v>1406</v>
      </c>
      <c r="G1" s="596">
        <v>0.25</v>
      </c>
    </row>
    <row r="2" spans="1:9" ht="14.1" customHeight="1" x14ac:dyDescent="0.2">
      <c r="A2" s="1028"/>
      <c r="B2" s="1029"/>
      <c r="C2" s="1028"/>
      <c r="D2" s="1028"/>
      <c r="E2" s="1028"/>
      <c r="F2" s="589" t="s">
        <v>1405</v>
      </c>
      <c r="G2" s="596">
        <v>0.12</v>
      </c>
    </row>
    <row r="3" spans="1:9" ht="14.1" customHeight="1" x14ac:dyDescent="0.2">
      <c r="A3" s="1028"/>
      <c r="B3" s="1029"/>
      <c r="C3" s="1028"/>
      <c r="D3" s="1028"/>
      <c r="E3" s="1028"/>
      <c r="F3" s="590" t="s">
        <v>236</v>
      </c>
      <c r="G3" s="591" t="s">
        <v>1724</v>
      </c>
    </row>
    <row r="4" spans="1:9" ht="14.1" customHeight="1" x14ac:dyDescent="0.2">
      <c r="A4" s="1031" t="s">
        <v>1510</v>
      </c>
      <c r="B4" s="1031"/>
      <c r="C4" s="1031"/>
      <c r="D4" s="1031"/>
      <c r="E4" s="1031"/>
      <c r="F4" s="1031"/>
      <c r="G4" s="1031"/>
    </row>
    <row r="5" spans="1:9" ht="18" customHeight="1" x14ac:dyDescent="0.2">
      <c r="A5" s="1026" t="s">
        <v>1539</v>
      </c>
      <c r="B5" s="1026"/>
      <c r="C5" s="1026"/>
      <c r="D5" s="1026"/>
      <c r="E5" s="1026"/>
      <c r="F5" s="739"/>
      <c r="G5" s="985"/>
      <c r="I5" s="205"/>
    </row>
    <row r="6" spans="1:9" ht="15" customHeight="1" x14ac:dyDescent="0.2">
      <c r="A6" s="817" t="s">
        <v>104</v>
      </c>
      <c r="B6" s="177" t="s">
        <v>215</v>
      </c>
      <c r="C6" s="828" t="s">
        <v>373</v>
      </c>
      <c r="D6" s="1030" t="s">
        <v>1598</v>
      </c>
      <c r="E6" s="1027" t="s">
        <v>1614</v>
      </c>
      <c r="F6" s="930">
        <f>F7*0.135</f>
        <v>47.622599999999998</v>
      </c>
      <c r="G6" s="931">
        <f>G7*0.135</f>
        <v>41.907888</v>
      </c>
      <c r="H6" s="1017" t="s">
        <v>1725</v>
      </c>
    </row>
    <row r="7" spans="1:9" ht="15" customHeight="1" x14ac:dyDescent="0.2">
      <c r="A7" s="817"/>
      <c r="B7" s="890" t="s">
        <v>1512</v>
      </c>
      <c r="C7" s="828" t="s">
        <v>374</v>
      </c>
      <c r="D7" s="1030"/>
      <c r="E7" s="1027"/>
      <c r="F7" s="930">
        <v>352.76</v>
      </c>
      <c r="G7" s="931">
        <f>F7*(1-G2)</f>
        <v>310.42879999999997</v>
      </c>
      <c r="H7" s="1017"/>
    </row>
    <row r="8" spans="1:9" ht="15" customHeight="1" x14ac:dyDescent="0.2">
      <c r="A8" s="813" t="s">
        <v>105</v>
      </c>
      <c r="B8" s="178" t="s">
        <v>216</v>
      </c>
      <c r="C8" s="828" t="s">
        <v>373</v>
      </c>
      <c r="D8" s="1030" t="s">
        <v>1598</v>
      </c>
      <c r="E8" s="1027" t="s">
        <v>1614</v>
      </c>
      <c r="F8" s="932">
        <f>F9*0.39</f>
        <v>47.774999999999999</v>
      </c>
      <c r="G8" s="931">
        <f>G9*0.39</f>
        <v>42.042000000000002</v>
      </c>
      <c r="H8" s="1017" t="s">
        <v>1725</v>
      </c>
    </row>
    <row r="9" spans="1:9" ht="15" customHeight="1" x14ac:dyDescent="0.2">
      <c r="A9" s="813"/>
      <c r="B9" s="890" t="s">
        <v>1496</v>
      </c>
      <c r="C9" s="828" t="s">
        <v>374</v>
      </c>
      <c r="D9" s="1030"/>
      <c r="E9" s="1027"/>
      <c r="F9" s="933">
        <f>F13</f>
        <v>122.5</v>
      </c>
      <c r="G9" s="931">
        <f>F9*(1-G2)</f>
        <v>107.8</v>
      </c>
      <c r="H9" s="1017"/>
    </row>
    <row r="10" spans="1:9" ht="15" customHeight="1" x14ac:dyDescent="0.2">
      <c r="A10" s="813" t="s">
        <v>106</v>
      </c>
      <c r="B10" s="178" t="s">
        <v>217</v>
      </c>
      <c r="C10" s="828" t="s">
        <v>373</v>
      </c>
      <c r="D10" s="1030" t="s">
        <v>1598</v>
      </c>
      <c r="E10" s="1027" t="s">
        <v>1614</v>
      </c>
      <c r="F10" s="932">
        <f>F11*0.62</f>
        <v>75.95</v>
      </c>
      <c r="G10" s="931">
        <f>G11*0.62</f>
        <v>66.835999999999999</v>
      </c>
      <c r="H10" s="1017" t="s">
        <v>1725</v>
      </c>
    </row>
    <row r="11" spans="1:9" ht="15" customHeight="1" x14ac:dyDescent="0.2">
      <c r="A11" s="813"/>
      <c r="B11" s="890" t="s">
        <v>1496</v>
      </c>
      <c r="C11" s="828" t="s">
        <v>374</v>
      </c>
      <c r="D11" s="1030"/>
      <c r="E11" s="1027"/>
      <c r="F11" s="933">
        <f>F9</f>
        <v>122.5</v>
      </c>
      <c r="G11" s="931">
        <f>F11*(1-G2)</f>
        <v>107.8</v>
      </c>
      <c r="H11" s="1017"/>
    </row>
    <row r="12" spans="1:9" ht="15" customHeight="1" x14ac:dyDescent="0.2">
      <c r="A12" s="820" t="s">
        <v>107</v>
      </c>
      <c r="B12" s="177" t="s">
        <v>218</v>
      </c>
      <c r="C12" s="828" t="s">
        <v>373</v>
      </c>
      <c r="D12" s="1030" t="s">
        <v>1598</v>
      </c>
      <c r="E12" s="1027" t="s">
        <v>1614</v>
      </c>
      <c r="F12" s="933">
        <f>F13*0.8</f>
        <v>98</v>
      </c>
      <c r="G12" s="931">
        <f>G13*0.8</f>
        <v>86.240000000000009</v>
      </c>
      <c r="H12" s="1017" t="s">
        <v>1725</v>
      </c>
    </row>
    <row r="13" spans="1:9" ht="15" customHeight="1" x14ac:dyDescent="0.2">
      <c r="A13" s="820"/>
      <c r="B13" s="890" t="s">
        <v>1512</v>
      </c>
      <c r="C13" s="828" t="s">
        <v>374</v>
      </c>
      <c r="D13" s="1030"/>
      <c r="E13" s="1027"/>
      <c r="F13" s="933">
        <v>122.5</v>
      </c>
      <c r="G13" s="931">
        <f>F13*(1-G2)</f>
        <v>107.8</v>
      </c>
      <c r="H13" s="1017"/>
    </row>
    <row r="14" spans="1:9" ht="15" customHeight="1" x14ac:dyDescent="0.2">
      <c r="A14" s="820" t="s">
        <v>108</v>
      </c>
      <c r="B14" s="177" t="s">
        <v>219</v>
      </c>
      <c r="C14" s="828" t="s">
        <v>373</v>
      </c>
      <c r="D14" s="1030" t="s">
        <v>1598</v>
      </c>
      <c r="E14" s="1027" t="s">
        <v>1614</v>
      </c>
      <c r="F14" s="933">
        <f>F15*0.84</f>
        <v>102.89999999999999</v>
      </c>
      <c r="G14" s="931">
        <f>G15*0.84</f>
        <v>90.551999999999992</v>
      </c>
      <c r="H14" s="1017" t="s">
        <v>1725</v>
      </c>
    </row>
    <row r="15" spans="1:9" ht="15" customHeight="1" x14ac:dyDescent="0.2">
      <c r="A15" s="823"/>
      <c r="B15" s="890" t="s">
        <v>1512</v>
      </c>
      <c r="C15" s="828" t="s">
        <v>374</v>
      </c>
      <c r="D15" s="1030"/>
      <c r="E15" s="1027"/>
      <c r="F15" s="933">
        <f>F13</f>
        <v>122.5</v>
      </c>
      <c r="G15" s="931">
        <f>F15*(1-G2)</f>
        <v>107.8</v>
      </c>
      <c r="H15" s="1017"/>
    </row>
    <row r="16" spans="1:9" ht="15" customHeight="1" x14ac:dyDescent="0.2">
      <c r="A16" s="820" t="s">
        <v>1568</v>
      </c>
      <c r="B16" s="177" t="s">
        <v>1549</v>
      </c>
      <c r="C16" s="828" t="s">
        <v>373</v>
      </c>
      <c r="D16" s="1030" t="s">
        <v>1598</v>
      </c>
      <c r="E16" s="1027" t="s">
        <v>1614</v>
      </c>
      <c r="F16" s="933">
        <f>F17*0.961</f>
        <v>117.7225</v>
      </c>
      <c r="G16" s="931">
        <f>G17*0.961</f>
        <v>103.5958</v>
      </c>
      <c r="H16" s="1017" t="s">
        <v>1725</v>
      </c>
    </row>
    <row r="17" spans="1:11" ht="15" customHeight="1" x14ac:dyDescent="0.2">
      <c r="A17" s="823"/>
      <c r="B17" s="890" t="s">
        <v>1512</v>
      </c>
      <c r="C17" s="828" t="s">
        <v>374</v>
      </c>
      <c r="D17" s="1030"/>
      <c r="E17" s="1027"/>
      <c r="F17" s="933">
        <f>F15</f>
        <v>122.5</v>
      </c>
      <c r="G17" s="931">
        <f>F17*(1-G2)</f>
        <v>107.8</v>
      </c>
      <c r="H17" s="1017"/>
    </row>
    <row r="18" spans="1:11" ht="15" customHeight="1" x14ac:dyDescent="0.2">
      <c r="A18" s="820" t="s">
        <v>1345</v>
      </c>
      <c r="B18" s="177" t="s">
        <v>220</v>
      </c>
      <c r="C18" s="828" t="s">
        <v>373</v>
      </c>
      <c r="D18" s="1030" t="s">
        <v>1598</v>
      </c>
      <c r="E18" s="1027" t="s">
        <v>1614</v>
      </c>
      <c r="F18" s="934">
        <f>F19*1.285</f>
        <v>157.41249999999999</v>
      </c>
      <c r="G18" s="931">
        <f>G19*1.285</f>
        <v>138.523</v>
      </c>
      <c r="H18" s="1017" t="s">
        <v>1725</v>
      </c>
    </row>
    <row r="19" spans="1:11" ht="15" customHeight="1" x14ac:dyDescent="0.2">
      <c r="A19" s="820"/>
      <c r="B19" s="890" t="s">
        <v>1512</v>
      </c>
      <c r="C19" s="828" t="s">
        <v>374</v>
      </c>
      <c r="D19" s="1030"/>
      <c r="E19" s="1027"/>
      <c r="F19" s="934">
        <f>F15</f>
        <v>122.5</v>
      </c>
      <c r="G19" s="931">
        <f>F19*(1-G2)</f>
        <v>107.8</v>
      </c>
      <c r="H19" s="1017"/>
      <c r="J19" s="156"/>
    </row>
    <row r="20" spans="1:11" ht="15" customHeight="1" x14ac:dyDescent="0.2">
      <c r="A20" s="1034" t="s">
        <v>109</v>
      </c>
      <c r="B20" s="1036" t="s">
        <v>375</v>
      </c>
      <c r="C20" s="828" t="s">
        <v>373</v>
      </c>
      <c r="D20" s="1030" t="s">
        <v>1598</v>
      </c>
      <c r="E20" s="1027" t="s">
        <v>1614</v>
      </c>
      <c r="F20" s="932">
        <f>F21*0.45</f>
        <v>510.3</v>
      </c>
      <c r="G20" s="931">
        <f>G21*0.45</f>
        <v>449.06399999999996</v>
      </c>
      <c r="H20" s="1017" t="s">
        <v>1725</v>
      </c>
    </row>
    <row r="21" spans="1:11" ht="15" customHeight="1" x14ac:dyDescent="0.2">
      <c r="A21" s="1035"/>
      <c r="B21" s="1036"/>
      <c r="C21" s="828" t="s">
        <v>374</v>
      </c>
      <c r="D21" s="1030"/>
      <c r="E21" s="1027"/>
      <c r="F21" s="932">
        <v>1134</v>
      </c>
      <c r="G21" s="931">
        <f>F21*(1-G2)</f>
        <v>997.92</v>
      </c>
      <c r="H21" s="1017"/>
    </row>
    <row r="22" spans="1:11" ht="15" customHeight="1" x14ac:dyDescent="0.2">
      <c r="A22" s="820" t="s">
        <v>110</v>
      </c>
      <c r="B22" s="177" t="s">
        <v>221</v>
      </c>
      <c r="C22" s="828" t="s">
        <v>373</v>
      </c>
      <c r="D22" s="897" t="s">
        <v>1598</v>
      </c>
      <c r="E22" s="829" t="s">
        <v>1616</v>
      </c>
      <c r="F22" s="935">
        <v>648.52</v>
      </c>
      <c r="G22" s="931">
        <v>606.67999999999995</v>
      </c>
    </row>
    <row r="23" spans="1:11" ht="15" customHeight="1" x14ac:dyDescent="0.2">
      <c r="A23" s="820" t="s">
        <v>111</v>
      </c>
      <c r="B23" s="177" t="s">
        <v>222</v>
      </c>
      <c r="C23" s="828" t="s">
        <v>373</v>
      </c>
      <c r="D23" s="897" t="s">
        <v>1598</v>
      </c>
      <c r="E23" s="829" t="s">
        <v>1616</v>
      </c>
      <c r="F23" s="935">
        <v>1014</v>
      </c>
      <c r="G23" s="931">
        <f>F23*(1-G2)</f>
        <v>892.32</v>
      </c>
    </row>
    <row r="24" spans="1:11" ht="14.1" customHeight="1" x14ac:dyDescent="0.2">
      <c r="A24" s="820" t="s">
        <v>164</v>
      </c>
      <c r="B24" s="193" t="s">
        <v>223</v>
      </c>
      <c r="C24" s="828" t="s">
        <v>373</v>
      </c>
      <c r="D24" s="897" t="s">
        <v>1598</v>
      </c>
      <c r="E24" s="829" t="s">
        <v>1616</v>
      </c>
      <c r="F24" s="935">
        <v>1170</v>
      </c>
      <c r="G24" s="931">
        <f>F24*(1-G2)</f>
        <v>1029.5999999999999</v>
      </c>
    </row>
    <row r="25" spans="1:11" ht="15" customHeight="1" x14ac:dyDescent="0.35">
      <c r="A25" s="820" t="s">
        <v>163</v>
      </c>
      <c r="B25" s="177" t="s">
        <v>237</v>
      </c>
      <c r="C25" s="828" t="s">
        <v>373</v>
      </c>
      <c r="D25" s="897" t="s">
        <v>1598</v>
      </c>
      <c r="E25" s="829" t="s">
        <v>1616</v>
      </c>
      <c r="F25" s="935">
        <v>652.86</v>
      </c>
      <c r="G25" s="931">
        <v>610.74</v>
      </c>
      <c r="H25" s="1003"/>
      <c r="K25" s="592"/>
    </row>
    <row r="26" spans="1:11" ht="15" customHeight="1" x14ac:dyDescent="0.2">
      <c r="A26" s="820" t="s">
        <v>1577</v>
      </c>
      <c r="B26" s="177" t="s">
        <v>1576</v>
      </c>
      <c r="C26" s="828" t="s">
        <v>373</v>
      </c>
      <c r="D26" s="897" t="s">
        <v>1598</v>
      </c>
      <c r="E26" s="829" t="s">
        <v>1616</v>
      </c>
      <c r="F26" s="935">
        <v>448</v>
      </c>
      <c r="G26" s="931">
        <v>396.75</v>
      </c>
    </row>
    <row r="27" spans="1:11" ht="15" customHeight="1" x14ac:dyDescent="0.2">
      <c r="A27" s="820" t="s">
        <v>1507</v>
      </c>
      <c r="B27" s="177" t="s">
        <v>1508</v>
      </c>
      <c r="C27" s="828" t="s">
        <v>373</v>
      </c>
      <c r="D27" s="897" t="s">
        <v>1598</v>
      </c>
      <c r="E27" s="829" t="s">
        <v>1616</v>
      </c>
      <c r="F27" s="935">
        <v>725.4</v>
      </c>
      <c r="G27" s="931">
        <v>641.70000000000005</v>
      </c>
      <c r="H27" s="1004"/>
    </row>
    <row r="28" spans="1:11" ht="15" customHeight="1" x14ac:dyDescent="0.2">
      <c r="A28" s="830">
        <v>511253</v>
      </c>
      <c r="B28" s="180" t="s">
        <v>224</v>
      </c>
      <c r="C28" s="828" t="s">
        <v>373</v>
      </c>
      <c r="D28" s="897" t="s">
        <v>1598</v>
      </c>
      <c r="E28" s="829" t="s">
        <v>1616</v>
      </c>
      <c r="F28" s="835" t="s">
        <v>1588</v>
      </c>
      <c r="G28" s="836" t="s">
        <v>1588</v>
      </c>
    </row>
    <row r="29" spans="1:11" ht="15" customHeight="1" x14ac:dyDescent="0.2">
      <c r="A29" s="830">
        <v>511303</v>
      </c>
      <c r="B29" s="180" t="s">
        <v>225</v>
      </c>
      <c r="C29" s="828" t="s">
        <v>373</v>
      </c>
      <c r="D29" s="897" t="s">
        <v>1598</v>
      </c>
      <c r="E29" s="829" t="s">
        <v>1616</v>
      </c>
      <c r="F29" s="935">
        <v>217.08</v>
      </c>
      <c r="G29" s="931">
        <v>203.07</v>
      </c>
    </row>
    <row r="30" spans="1:11" ht="15" customHeight="1" x14ac:dyDescent="0.2">
      <c r="A30" s="830">
        <v>511403</v>
      </c>
      <c r="B30" s="180" t="s">
        <v>226</v>
      </c>
      <c r="C30" s="828" t="s">
        <v>373</v>
      </c>
      <c r="D30" s="897" t="s">
        <v>1598</v>
      </c>
      <c r="E30" s="829" t="s">
        <v>1616</v>
      </c>
      <c r="F30" s="935">
        <v>286.45999999999998</v>
      </c>
      <c r="G30" s="931">
        <v>267.97000000000003</v>
      </c>
    </row>
    <row r="31" spans="1:11" ht="15" customHeight="1" x14ac:dyDescent="0.2">
      <c r="A31" s="834"/>
      <c r="B31" s="180" t="s">
        <v>1612</v>
      </c>
      <c r="C31" s="828" t="s">
        <v>373</v>
      </c>
      <c r="D31" s="897" t="s">
        <v>1598</v>
      </c>
      <c r="E31" s="829" t="s">
        <v>1616</v>
      </c>
      <c r="F31" s="935">
        <v>71.900000000000006</v>
      </c>
      <c r="G31" s="931">
        <v>65.8</v>
      </c>
    </row>
    <row r="32" spans="1:11" ht="15" customHeight="1" x14ac:dyDescent="0.2">
      <c r="A32" s="834"/>
      <c r="B32" s="180" t="s">
        <v>379</v>
      </c>
      <c r="C32" s="821" t="s">
        <v>372</v>
      </c>
      <c r="D32" s="897" t="s">
        <v>1598</v>
      </c>
      <c r="E32" s="829" t="s">
        <v>1616</v>
      </c>
      <c r="F32" s="935">
        <v>11.8</v>
      </c>
      <c r="G32" s="931">
        <f>F32*(1-G2)</f>
        <v>10.384</v>
      </c>
    </row>
    <row r="33" spans="1:8" s="852" customFormat="1" ht="21.75" customHeight="1" x14ac:dyDescent="0.2">
      <c r="A33" s="1019" t="s">
        <v>1685</v>
      </c>
      <c r="B33" s="1019"/>
      <c r="C33" s="1019"/>
      <c r="D33" s="1019"/>
      <c r="E33" s="1019"/>
      <c r="F33" s="644"/>
      <c r="G33" s="247"/>
      <c r="H33" s="987"/>
    </row>
    <row r="34" spans="1:8" s="852" customFormat="1" ht="15" customHeight="1" x14ac:dyDescent="0.2">
      <c r="A34" s="838" t="s">
        <v>4</v>
      </c>
      <c r="B34" s="163" t="s">
        <v>231</v>
      </c>
      <c r="C34" s="859" t="s">
        <v>372</v>
      </c>
      <c r="D34" s="897" t="s">
        <v>1598</v>
      </c>
      <c r="E34" s="882" t="s">
        <v>1614</v>
      </c>
      <c r="F34" s="936">
        <v>812</v>
      </c>
      <c r="G34" s="937">
        <f>F34*(1-G1)</f>
        <v>609</v>
      </c>
      <c r="H34" s="987"/>
    </row>
    <row r="35" spans="1:8" s="852" customFormat="1" ht="15" customHeight="1" x14ac:dyDescent="0.2">
      <c r="A35" s="838" t="s">
        <v>1511</v>
      </c>
      <c r="B35" s="163" t="s">
        <v>1509</v>
      </c>
      <c r="C35" s="859" t="s">
        <v>372</v>
      </c>
      <c r="D35" s="897" t="s">
        <v>1598</v>
      </c>
      <c r="E35" s="882" t="s">
        <v>1614</v>
      </c>
      <c r="F35" s="936">
        <v>1109</v>
      </c>
      <c r="G35" s="937">
        <f>F35*(1-G1)</f>
        <v>831.75</v>
      </c>
      <c r="H35" s="987"/>
    </row>
    <row r="36" spans="1:8" s="852" customFormat="1" ht="15" customHeight="1" x14ac:dyDescent="0.2">
      <c r="A36" s="849" t="s">
        <v>1429</v>
      </c>
      <c r="B36" s="167" t="s">
        <v>1428</v>
      </c>
      <c r="C36" s="859" t="s">
        <v>372</v>
      </c>
      <c r="D36" s="897" t="s">
        <v>1598</v>
      </c>
      <c r="E36" s="882" t="s">
        <v>1614</v>
      </c>
      <c r="F36" s="938">
        <v>89</v>
      </c>
      <c r="G36" s="937">
        <f>F36*(1-G1)</f>
        <v>66.75</v>
      </c>
      <c r="H36" s="987"/>
    </row>
    <row r="37" spans="1:8" s="852" customFormat="1" ht="15" customHeight="1" x14ac:dyDescent="0.2">
      <c r="A37" s="838" t="s">
        <v>5</v>
      </c>
      <c r="B37" s="163" t="s">
        <v>175</v>
      </c>
      <c r="C37" s="859" t="s">
        <v>372</v>
      </c>
      <c r="D37" s="897" t="s">
        <v>1598</v>
      </c>
      <c r="E37" s="882" t="s">
        <v>1614</v>
      </c>
      <c r="F37" s="933">
        <v>756</v>
      </c>
      <c r="G37" s="937">
        <f>F37*(1-G1)</f>
        <v>567</v>
      </c>
      <c r="H37" s="987"/>
    </row>
    <row r="38" spans="1:8" s="852" customFormat="1" ht="15" customHeight="1" x14ac:dyDescent="0.2">
      <c r="A38" s="838" t="s">
        <v>12</v>
      </c>
      <c r="B38" s="163" t="s">
        <v>172</v>
      </c>
      <c r="C38" s="839" t="s">
        <v>372</v>
      </c>
      <c r="D38" s="897" t="s">
        <v>1598</v>
      </c>
      <c r="E38" s="882" t="s">
        <v>1614</v>
      </c>
      <c r="F38" s="936">
        <v>728</v>
      </c>
      <c r="G38" s="937">
        <f>F38*(1-G1)</f>
        <v>546</v>
      </c>
      <c r="H38" s="987"/>
    </row>
    <row r="39" spans="1:8" s="852" customFormat="1" ht="15" customHeight="1" x14ac:dyDescent="0.2">
      <c r="A39" s="838" t="s">
        <v>6</v>
      </c>
      <c r="B39" s="163" t="s">
        <v>176</v>
      </c>
      <c r="C39" s="859" t="s">
        <v>372</v>
      </c>
      <c r="D39" s="897" t="s">
        <v>1598</v>
      </c>
      <c r="E39" s="882" t="s">
        <v>1614</v>
      </c>
      <c r="F39" s="933">
        <v>4412</v>
      </c>
      <c r="G39" s="937">
        <f>F39*(1-G1)</f>
        <v>3309</v>
      </c>
      <c r="H39" s="987"/>
    </row>
    <row r="40" spans="1:8" s="908" customFormat="1" ht="20.25" customHeight="1" x14ac:dyDescent="0.2">
      <c r="A40" s="1019" t="s">
        <v>1687</v>
      </c>
      <c r="B40" s="1019"/>
      <c r="C40" s="1019"/>
      <c r="D40" s="1019"/>
      <c r="E40" s="1019"/>
      <c r="F40" s="644"/>
      <c r="G40" s="644"/>
      <c r="H40" s="1004"/>
    </row>
    <row r="41" spans="1:8" s="908" customFormat="1" ht="15" customHeight="1" x14ac:dyDescent="0.2">
      <c r="A41" s="907" t="s">
        <v>1690</v>
      </c>
      <c r="B41" s="163" t="s">
        <v>1691</v>
      </c>
      <c r="C41" s="906" t="s">
        <v>372</v>
      </c>
      <c r="D41" s="967" t="s">
        <v>1598</v>
      </c>
      <c r="E41" s="909" t="s">
        <v>1616</v>
      </c>
      <c r="F41" s="936">
        <v>586</v>
      </c>
      <c r="G41" s="937">
        <f>F41*(1-G1)</f>
        <v>439.5</v>
      </c>
      <c r="H41" s="1004" t="s">
        <v>376</v>
      </c>
    </row>
    <row r="42" spans="1:8" s="908" customFormat="1" ht="15" customHeight="1" x14ac:dyDescent="0.2">
      <c r="A42" s="905" t="s">
        <v>1689</v>
      </c>
      <c r="B42" s="167" t="s">
        <v>1716</v>
      </c>
      <c r="C42" s="906" t="s">
        <v>372</v>
      </c>
      <c r="D42" s="967" t="s">
        <v>1598</v>
      </c>
      <c r="E42" s="909" t="s">
        <v>1616</v>
      </c>
      <c r="F42" s="938">
        <v>144</v>
      </c>
      <c r="G42" s="937">
        <f>F42*(1-G1)</f>
        <v>108</v>
      </c>
      <c r="H42" s="1004" t="s">
        <v>376</v>
      </c>
    </row>
    <row r="43" spans="1:8" s="852" customFormat="1" ht="18.75" customHeight="1" x14ac:dyDescent="0.2">
      <c r="A43" s="1019" t="s">
        <v>1686</v>
      </c>
      <c r="B43" s="1019"/>
      <c r="C43" s="1019"/>
      <c r="D43" s="1019"/>
      <c r="E43" s="1019"/>
      <c r="F43" s="644"/>
      <c r="G43" s="644"/>
      <c r="H43" s="987"/>
    </row>
    <row r="44" spans="1:8" s="852" customFormat="1" ht="15" customHeight="1" x14ac:dyDescent="0.2">
      <c r="A44" s="838" t="s">
        <v>7</v>
      </c>
      <c r="B44" s="163" t="s">
        <v>228</v>
      </c>
      <c r="C44" s="839" t="s">
        <v>372</v>
      </c>
      <c r="D44" s="897" t="s">
        <v>1598</v>
      </c>
      <c r="E44" s="882" t="s">
        <v>1614</v>
      </c>
      <c r="F44" s="936">
        <v>529</v>
      </c>
      <c r="G44" s="937">
        <f>F44*(1-G1)</f>
        <v>396.75</v>
      </c>
      <c r="H44" s="987"/>
    </row>
    <row r="45" spans="1:8" s="852" customFormat="1" ht="15" customHeight="1" x14ac:dyDescent="0.2">
      <c r="A45" s="849" t="s">
        <v>8</v>
      </c>
      <c r="B45" s="167" t="s">
        <v>174</v>
      </c>
      <c r="C45" s="842" t="s">
        <v>372</v>
      </c>
      <c r="D45" s="897" t="s">
        <v>1598</v>
      </c>
      <c r="E45" s="882" t="s">
        <v>1614</v>
      </c>
      <c r="F45" s="938">
        <v>182</v>
      </c>
      <c r="G45" s="937">
        <f>F45*(1-G1)</f>
        <v>136.5</v>
      </c>
      <c r="H45" s="987"/>
    </row>
    <row r="46" spans="1:8" s="852" customFormat="1" ht="15" customHeight="1" x14ac:dyDescent="0.2">
      <c r="A46" s="849" t="s">
        <v>9</v>
      </c>
      <c r="B46" s="167" t="s">
        <v>229</v>
      </c>
      <c r="C46" s="842" t="s">
        <v>372</v>
      </c>
      <c r="D46" s="897" t="s">
        <v>1598</v>
      </c>
      <c r="E46" s="882" t="s">
        <v>1614</v>
      </c>
      <c r="F46" s="938">
        <v>84</v>
      </c>
      <c r="G46" s="937">
        <f>F46*(1-G1)</f>
        <v>63</v>
      </c>
      <c r="H46" s="987"/>
    </row>
    <row r="47" spans="1:8" s="852" customFormat="1" ht="15" customHeight="1" x14ac:dyDescent="0.2">
      <c r="A47" s="838" t="s">
        <v>10</v>
      </c>
      <c r="B47" s="163" t="s">
        <v>173</v>
      </c>
      <c r="C47" s="839" t="s">
        <v>372</v>
      </c>
      <c r="D47" s="897" t="s">
        <v>1598</v>
      </c>
      <c r="E47" s="882" t="s">
        <v>1614</v>
      </c>
      <c r="F47" s="936">
        <v>108</v>
      </c>
      <c r="G47" s="937">
        <f>F47*(1-G1)</f>
        <v>81</v>
      </c>
      <c r="H47" s="987"/>
    </row>
    <row r="48" spans="1:8" s="852" customFormat="1" ht="15" customHeight="1" x14ac:dyDescent="0.2">
      <c r="A48" s="849" t="s">
        <v>11</v>
      </c>
      <c r="B48" s="167" t="s">
        <v>227</v>
      </c>
      <c r="C48" s="839" t="s">
        <v>372</v>
      </c>
      <c r="D48" s="897" t="s">
        <v>1598</v>
      </c>
      <c r="E48" s="882" t="s">
        <v>1614</v>
      </c>
      <c r="F48" s="938">
        <v>64</v>
      </c>
      <c r="G48" s="937">
        <f>F48*(1-G1)</f>
        <v>48</v>
      </c>
      <c r="H48" s="987"/>
    </row>
    <row r="49" spans="1:8" s="852" customFormat="1" ht="15" customHeight="1" x14ac:dyDescent="0.2">
      <c r="A49" s="838" t="s">
        <v>12</v>
      </c>
      <c r="B49" s="163" t="s">
        <v>172</v>
      </c>
      <c r="C49" s="839" t="s">
        <v>372</v>
      </c>
      <c r="D49" s="897" t="s">
        <v>1598</v>
      </c>
      <c r="E49" s="882" t="s">
        <v>1614</v>
      </c>
      <c r="F49" s="936">
        <v>728</v>
      </c>
      <c r="G49" s="937">
        <f>F49*(1-G1)</f>
        <v>546</v>
      </c>
      <c r="H49" s="987"/>
    </row>
    <row r="50" spans="1:8" s="852" customFormat="1" ht="15" customHeight="1" x14ac:dyDescent="0.2">
      <c r="A50" s="864" t="s">
        <v>13</v>
      </c>
      <c r="B50" s="173" t="s">
        <v>1656</v>
      </c>
      <c r="C50" s="839" t="s">
        <v>372</v>
      </c>
      <c r="D50" s="897" t="s">
        <v>1598</v>
      </c>
      <c r="E50" s="882" t="s">
        <v>1614</v>
      </c>
      <c r="F50" s="935">
        <v>296</v>
      </c>
      <c r="G50" s="937">
        <f>F50*(1-G1)</f>
        <v>222</v>
      </c>
      <c r="H50" s="1002"/>
    </row>
    <row r="51" spans="1:8" s="852" customFormat="1" ht="18.75" customHeight="1" x14ac:dyDescent="0.2">
      <c r="A51" s="1019" t="s">
        <v>1537</v>
      </c>
      <c r="B51" s="1019"/>
      <c r="C51" s="1019"/>
      <c r="D51" s="1019"/>
      <c r="E51" s="1019"/>
      <c r="F51" s="644"/>
      <c r="G51" s="644"/>
      <c r="H51" s="987"/>
    </row>
    <row r="52" spans="1:8" s="852" customFormat="1" ht="15" customHeight="1" x14ac:dyDescent="0.2">
      <c r="A52" s="846" t="s">
        <v>1444</v>
      </c>
      <c r="B52" s="531" t="s">
        <v>1445</v>
      </c>
      <c r="C52" s="847" t="s">
        <v>372</v>
      </c>
      <c r="D52" s="897" t="s">
        <v>1598</v>
      </c>
      <c r="E52" s="882" t="s">
        <v>1614</v>
      </c>
      <c r="F52" s="939">
        <v>856</v>
      </c>
      <c r="G52" s="940">
        <f>F52*(1-G1)</f>
        <v>642</v>
      </c>
      <c r="H52" s="987"/>
    </row>
    <row r="53" spans="1:8" s="852" customFormat="1" ht="15" customHeight="1" x14ac:dyDescent="0.2">
      <c r="A53" s="862" t="s">
        <v>1446</v>
      </c>
      <c r="B53" s="534" t="s">
        <v>1447</v>
      </c>
      <c r="C53" s="863" t="s">
        <v>372</v>
      </c>
      <c r="D53" s="897" t="s">
        <v>1598</v>
      </c>
      <c r="E53" s="882" t="s">
        <v>1614</v>
      </c>
      <c r="F53" s="941">
        <v>254</v>
      </c>
      <c r="G53" s="940">
        <f>F53*(1-G1)</f>
        <v>190.5</v>
      </c>
      <c r="H53" s="987"/>
    </row>
    <row r="54" spans="1:8" s="852" customFormat="1" ht="15" customHeight="1" x14ac:dyDescent="0.2">
      <c r="A54" s="1019" t="s">
        <v>1646</v>
      </c>
      <c r="B54" s="1019"/>
      <c r="C54" s="1019"/>
      <c r="D54" s="1019"/>
      <c r="E54" s="1019"/>
      <c r="F54" s="644"/>
      <c r="G54" s="644"/>
      <c r="H54" s="987"/>
    </row>
    <row r="55" spans="1:8" s="852" customFormat="1" ht="15" customHeight="1" x14ac:dyDescent="0.2">
      <c r="A55" s="862"/>
      <c r="B55" s="163" t="s">
        <v>380</v>
      </c>
      <c r="C55" s="839" t="s">
        <v>372</v>
      </c>
      <c r="D55" s="897" t="s">
        <v>1598</v>
      </c>
      <c r="E55" s="848" t="s">
        <v>1616</v>
      </c>
      <c r="F55" s="936">
        <v>811.2</v>
      </c>
      <c r="G55" s="937">
        <v>717.6</v>
      </c>
      <c r="H55" s="987"/>
    </row>
    <row r="56" spans="1:8" s="852" customFormat="1" ht="15" customHeight="1" x14ac:dyDescent="0.2">
      <c r="A56" s="862"/>
      <c r="B56" s="167" t="s">
        <v>381</v>
      </c>
      <c r="C56" s="842" t="s">
        <v>372</v>
      </c>
      <c r="D56" s="897" t="s">
        <v>1598</v>
      </c>
      <c r="E56" s="848" t="s">
        <v>1616</v>
      </c>
      <c r="F56" s="938">
        <v>198.9</v>
      </c>
      <c r="G56" s="937">
        <v>175.95</v>
      </c>
      <c r="H56" s="987"/>
    </row>
    <row r="57" spans="1:8" s="852" customFormat="1" ht="15" customHeight="1" x14ac:dyDescent="0.2">
      <c r="A57" s="862"/>
      <c r="B57" s="276" t="s">
        <v>383</v>
      </c>
      <c r="C57" s="842" t="s">
        <v>372</v>
      </c>
      <c r="D57" s="897" t="s">
        <v>1598</v>
      </c>
      <c r="E57" s="848" t="s">
        <v>1616</v>
      </c>
      <c r="F57" s="942">
        <v>99</v>
      </c>
      <c r="G57" s="943">
        <v>91</v>
      </c>
      <c r="H57" s="987"/>
    </row>
    <row r="58" spans="1:8" s="852" customFormat="1" ht="15" customHeight="1" x14ac:dyDescent="0.2">
      <c r="A58" s="862"/>
      <c r="B58" s="277" t="s">
        <v>382</v>
      </c>
      <c r="C58" s="842" t="s">
        <v>372</v>
      </c>
      <c r="D58" s="897" t="s">
        <v>1598</v>
      </c>
      <c r="E58" s="848" t="s">
        <v>1616</v>
      </c>
      <c r="F58" s="944">
        <v>134.9</v>
      </c>
      <c r="G58" s="943">
        <v>117.3</v>
      </c>
      <c r="H58" s="987"/>
    </row>
    <row r="59" spans="1:8" ht="19.5" customHeight="1" x14ac:dyDescent="0.2">
      <c r="A59" s="1026" t="s">
        <v>44</v>
      </c>
      <c r="B59" s="1026"/>
      <c r="C59" s="1026"/>
      <c r="D59" s="1026"/>
      <c r="E59" s="1026"/>
      <c r="F59" s="747"/>
      <c r="G59" s="747"/>
    </row>
    <row r="60" spans="1:8" ht="15" customHeight="1" x14ac:dyDescent="0.2">
      <c r="A60" s="737" t="s">
        <v>45</v>
      </c>
      <c r="B60" s="181" t="s">
        <v>198</v>
      </c>
      <c r="C60" s="821" t="s">
        <v>372</v>
      </c>
      <c r="D60" s="897" t="s">
        <v>1598</v>
      </c>
      <c r="E60" s="882" t="s">
        <v>1614</v>
      </c>
      <c r="F60" s="945">
        <v>76.489999999999995</v>
      </c>
      <c r="G60" s="937">
        <f>F60*(1-G1)</f>
        <v>57.367499999999993</v>
      </c>
    </row>
    <row r="61" spans="1:8" ht="15" customHeight="1" x14ac:dyDescent="0.2">
      <c r="A61" s="737" t="s">
        <v>1404</v>
      </c>
      <c r="B61" s="181" t="s">
        <v>1403</v>
      </c>
      <c r="C61" s="821" t="s">
        <v>372</v>
      </c>
      <c r="D61" s="897" t="s">
        <v>1598</v>
      </c>
      <c r="E61" s="882" t="s">
        <v>1614</v>
      </c>
      <c r="F61" s="945">
        <v>101</v>
      </c>
      <c r="G61" s="937">
        <f>F61*(1-G1)</f>
        <v>75.75</v>
      </c>
    </row>
    <row r="62" spans="1:8" ht="15" customHeight="1" x14ac:dyDescent="0.2">
      <c r="A62" s="737" t="s">
        <v>1367</v>
      </c>
      <c r="B62" s="193" t="s">
        <v>1366</v>
      </c>
      <c r="C62" s="821" t="s">
        <v>372</v>
      </c>
      <c r="D62" s="897" t="s">
        <v>1598</v>
      </c>
      <c r="E62" s="882" t="s">
        <v>1617</v>
      </c>
      <c r="F62" s="945">
        <v>259</v>
      </c>
      <c r="G62" s="937">
        <f>F62*(1-G1)</f>
        <v>194.25</v>
      </c>
    </row>
    <row r="63" spans="1:8" ht="15" customHeight="1" x14ac:dyDescent="0.2">
      <c r="A63" s="744" t="s">
        <v>46</v>
      </c>
      <c r="B63" s="179" t="s">
        <v>199</v>
      </c>
      <c r="C63" s="811" t="s">
        <v>372</v>
      </c>
      <c r="D63" s="897" t="s">
        <v>1598</v>
      </c>
      <c r="E63" s="882" t="s">
        <v>1614</v>
      </c>
      <c r="F63" s="946">
        <v>104</v>
      </c>
      <c r="G63" s="937">
        <f>F63*(1-G1)</f>
        <v>78</v>
      </c>
    </row>
    <row r="64" spans="1:8" ht="15" customHeight="1" x14ac:dyDescent="0.2">
      <c r="A64" s="743" t="s">
        <v>47</v>
      </c>
      <c r="B64" s="179" t="s">
        <v>200</v>
      </c>
      <c r="C64" s="821" t="s">
        <v>372</v>
      </c>
      <c r="D64" s="897" t="s">
        <v>1598</v>
      </c>
      <c r="E64" s="882" t="s">
        <v>1614</v>
      </c>
      <c r="F64" s="945">
        <v>108</v>
      </c>
      <c r="G64" s="937">
        <f>F64*(1-G1)</f>
        <v>81</v>
      </c>
    </row>
    <row r="65" spans="1:9" ht="15" customHeight="1" x14ac:dyDescent="0.2">
      <c r="A65" s="744" t="s">
        <v>48</v>
      </c>
      <c r="B65" s="179" t="s">
        <v>201</v>
      </c>
      <c r="C65" s="811" t="s">
        <v>372</v>
      </c>
      <c r="D65" s="897" t="s">
        <v>1598</v>
      </c>
      <c r="E65" s="882" t="s">
        <v>1614</v>
      </c>
      <c r="F65" s="946">
        <v>129.9</v>
      </c>
      <c r="G65" s="937">
        <f>F65*(1-G1)</f>
        <v>97.425000000000011</v>
      </c>
    </row>
    <row r="66" spans="1:9" ht="15" customHeight="1" x14ac:dyDescent="0.2">
      <c r="A66" s="746">
        <v>202133</v>
      </c>
      <c r="B66" s="179" t="s">
        <v>1513</v>
      </c>
      <c r="C66" s="811" t="s">
        <v>372</v>
      </c>
      <c r="D66" s="897" t="s">
        <v>1598</v>
      </c>
      <c r="E66" s="882" t="s">
        <v>1614</v>
      </c>
      <c r="F66" s="946">
        <v>145.80000000000001</v>
      </c>
      <c r="G66" s="937">
        <f>F66*(1-G1)</f>
        <v>109.35000000000001</v>
      </c>
      <c r="I66" s="156"/>
    </row>
    <row r="67" spans="1:9" ht="15" customHeight="1" x14ac:dyDescent="0.2">
      <c r="A67" s="746">
        <v>202144</v>
      </c>
      <c r="B67" s="179" t="s">
        <v>1514</v>
      </c>
      <c r="C67" s="811" t="s">
        <v>372</v>
      </c>
      <c r="D67" s="897" t="s">
        <v>1598</v>
      </c>
      <c r="E67" s="882" t="s">
        <v>1617</v>
      </c>
      <c r="F67" s="946">
        <v>468</v>
      </c>
      <c r="G67" s="937">
        <f>F67*(1-G1)</f>
        <v>351</v>
      </c>
      <c r="H67" s="1004"/>
    </row>
    <row r="68" spans="1:9" ht="15" customHeight="1" x14ac:dyDescent="0.2">
      <c r="A68" s="743" t="s">
        <v>49</v>
      </c>
      <c r="B68" s="179" t="s">
        <v>202</v>
      </c>
      <c r="C68" s="821" t="s">
        <v>372</v>
      </c>
      <c r="D68" s="897" t="s">
        <v>1598</v>
      </c>
      <c r="E68" s="882" t="s">
        <v>1614</v>
      </c>
      <c r="F68" s="945">
        <v>119.96</v>
      </c>
      <c r="G68" s="937">
        <f>F68*(1-G1)</f>
        <v>89.97</v>
      </c>
    </row>
    <row r="69" spans="1:9" ht="15" customHeight="1" x14ac:dyDescent="0.2">
      <c r="A69" s="743" t="s">
        <v>1569</v>
      </c>
      <c r="B69" s="179" t="s">
        <v>1515</v>
      </c>
      <c r="C69" s="821" t="s">
        <v>372</v>
      </c>
      <c r="D69" s="897" t="s">
        <v>1598</v>
      </c>
      <c r="E69" s="882" t="s">
        <v>1614</v>
      </c>
      <c r="F69" s="945">
        <v>143</v>
      </c>
      <c r="G69" s="937">
        <f>F69*(1-G1)</f>
        <v>107.25</v>
      </c>
    </row>
    <row r="70" spans="1:9" ht="15" customHeight="1" x14ac:dyDescent="0.2">
      <c r="A70" s="743" t="s">
        <v>1443</v>
      </c>
      <c r="B70" s="179" t="s">
        <v>1442</v>
      </c>
      <c r="C70" s="821" t="s">
        <v>372</v>
      </c>
      <c r="D70" s="897" t="s">
        <v>1598</v>
      </c>
      <c r="E70" s="882" t="s">
        <v>1614</v>
      </c>
      <c r="F70" s="945">
        <v>172</v>
      </c>
      <c r="G70" s="937">
        <f>F70*(1-G1)</f>
        <v>129</v>
      </c>
    </row>
    <row r="71" spans="1:9" ht="15" customHeight="1" x14ac:dyDescent="0.2">
      <c r="A71" s="744" t="s">
        <v>50</v>
      </c>
      <c r="B71" s="179" t="s">
        <v>203</v>
      </c>
      <c r="C71" s="821" t="s">
        <v>372</v>
      </c>
      <c r="D71" s="897" t="s">
        <v>1598</v>
      </c>
      <c r="E71" s="882" t="s">
        <v>1614</v>
      </c>
      <c r="F71" s="946">
        <v>125.48</v>
      </c>
      <c r="G71" s="937">
        <f>F71*(1-G1)</f>
        <v>94.11</v>
      </c>
    </row>
    <row r="72" spans="1:9" ht="15" customHeight="1" x14ac:dyDescent="0.2">
      <c r="A72" s="744" t="s">
        <v>51</v>
      </c>
      <c r="B72" s="179" t="s">
        <v>204</v>
      </c>
      <c r="C72" s="821" t="s">
        <v>372</v>
      </c>
      <c r="D72" s="897" t="s">
        <v>1598</v>
      </c>
      <c r="E72" s="882" t="s">
        <v>1614</v>
      </c>
      <c r="F72" s="946">
        <v>165</v>
      </c>
      <c r="G72" s="937">
        <f>F72*(1-G1)</f>
        <v>123.75</v>
      </c>
    </row>
    <row r="73" spans="1:9" ht="14.1" customHeight="1" x14ac:dyDescent="0.2">
      <c r="A73" s="744" t="s">
        <v>1578</v>
      </c>
      <c r="B73" s="179" t="s">
        <v>1518</v>
      </c>
      <c r="C73" s="821" t="s">
        <v>372</v>
      </c>
      <c r="D73" s="897" t="s">
        <v>1598</v>
      </c>
      <c r="E73" s="816" t="s">
        <v>1616</v>
      </c>
      <c r="F73" s="946">
        <v>449</v>
      </c>
      <c r="G73" s="937">
        <f>F73*(1-G1)</f>
        <v>336.75</v>
      </c>
    </row>
    <row r="74" spans="1:9" ht="14.1" customHeight="1" x14ac:dyDescent="0.2">
      <c r="A74" s="744" t="s">
        <v>1364</v>
      </c>
      <c r="B74" s="179" t="s">
        <v>1365</v>
      </c>
      <c r="C74" s="821" t="s">
        <v>372</v>
      </c>
      <c r="D74" s="897" t="s">
        <v>1598</v>
      </c>
      <c r="E74" s="882" t="s">
        <v>1614</v>
      </c>
      <c r="F74" s="946">
        <v>311</v>
      </c>
      <c r="G74" s="937">
        <f>F74*(1-G1)</f>
        <v>233.25</v>
      </c>
    </row>
    <row r="75" spans="1:9" ht="15" customHeight="1" x14ac:dyDescent="0.2">
      <c r="A75" s="743" t="s">
        <v>52</v>
      </c>
      <c r="B75" s="179" t="s">
        <v>205</v>
      </c>
      <c r="C75" s="821" t="s">
        <v>372</v>
      </c>
      <c r="D75" s="897" t="s">
        <v>1598</v>
      </c>
      <c r="E75" s="882" t="s">
        <v>1614</v>
      </c>
      <c r="F75" s="945">
        <v>135.9</v>
      </c>
      <c r="G75" s="937">
        <f>F75*(1-G1)</f>
        <v>101.92500000000001</v>
      </c>
    </row>
    <row r="76" spans="1:9" ht="15" customHeight="1" x14ac:dyDescent="0.2">
      <c r="A76" s="743" t="s">
        <v>1369</v>
      </c>
      <c r="B76" s="179" t="s">
        <v>1368</v>
      </c>
      <c r="C76" s="821" t="s">
        <v>372</v>
      </c>
      <c r="D76" s="897" t="s">
        <v>1598</v>
      </c>
      <c r="E76" s="882" t="s">
        <v>1614</v>
      </c>
      <c r="F76" s="945">
        <v>154.94</v>
      </c>
      <c r="G76" s="937">
        <f>F76*(1-G1)</f>
        <v>116.205</v>
      </c>
    </row>
    <row r="77" spans="1:9" ht="15" customHeight="1" x14ac:dyDescent="0.2">
      <c r="A77" s="743" t="s">
        <v>53</v>
      </c>
      <c r="B77" s="179" t="s">
        <v>206</v>
      </c>
      <c r="C77" s="821" t="s">
        <v>372</v>
      </c>
      <c r="D77" s="897" t="s">
        <v>1598</v>
      </c>
      <c r="E77" s="882" t="s">
        <v>1614</v>
      </c>
      <c r="F77" s="945">
        <v>199</v>
      </c>
      <c r="G77" s="937">
        <f>F77*(1-G1)</f>
        <v>149.25</v>
      </c>
    </row>
    <row r="78" spans="1:9" ht="15" customHeight="1" x14ac:dyDescent="0.2">
      <c r="A78" s="743" t="s">
        <v>1519</v>
      </c>
      <c r="B78" s="179" t="s">
        <v>1520</v>
      </c>
      <c r="C78" s="821" t="s">
        <v>372</v>
      </c>
      <c r="D78" s="897" t="s">
        <v>1598</v>
      </c>
      <c r="E78" s="882" t="s">
        <v>1614</v>
      </c>
      <c r="F78" s="945">
        <v>147</v>
      </c>
      <c r="G78" s="937">
        <f>F78*(1-G1)</f>
        <v>110.25</v>
      </c>
    </row>
    <row r="79" spans="1:9" ht="15" customHeight="1" x14ac:dyDescent="0.2">
      <c r="A79" s="744" t="s">
        <v>54</v>
      </c>
      <c r="B79" s="179" t="s">
        <v>207</v>
      </c>
      <c r="C79" s="821" t="s">
        <v>372</v>
      </c>
      <c r="D79" s="897" t="s">
        <v>1598</v>
      </c>
      <c r="E79" s="882" t="s">
        <v>1614</v>
      </c>
      <c r="F79" s="946">
        <v>151.19999999999999</v>
      </c>
      <c r="G79" s="937">
        <f>F79*(1-G1)</f>
        <v>113.39999999999999</v>
      </c>
    </row>
    <row r="80" spans="1:9" s="924" customFormat="1" ht="15" customHeight="1" x14ac:dyDescent="0.2">
      <c r="A80" s="911" t="s">
        <v>1704</v>
      </c>
      <c r="B80" s="912" t="s">
        <v>1705</v>
      </c>
      <c r="C80" s="921" t="s">
        <v>372</v>
      </c>
      <c r="D80" s="928" t="s">
        <v>1598</v>
      </c>
      <c r="E80" s="915" t="s">
        <v>1614</v>
      </c>
      <c r="F80" s="946">
        <v>216.2</v>
      </c>
      <c r="G80" s="937">
        <f>F80*(1-G1)</f>
        <v>162.14999999999998</v>
      </c>
      <c r="H80" s="1004"/>
    </row>
    <row r="81" spans="1:10" ht="15" customHeight="1" x14ac:dyDescent="0.2">
      <c r="A81" s="744" t="s">
        <v>55</v>
      </c>
      <c r="B81" s="179" t="s">
        <v>208</v>
      </c>
      <c r="C81" s="821" t="s">
        <v>372</v>
      </c>
      <c r="D81" s="897" t="s">
        <v>1598</v>
      </c>
      <c r="E81" s="882" t="s">
        <v>1614</v>
      </c>
      <c r="F81" s="946">
        <v>150.80000000000001</v>
      </c>
      <c r="G81" s="937">
        <f>F81*(1-G1)</f>
        <v>113.10000000000001</v>
      </c>
    </row>
    <row r="82" spans="1:10" s="924" customFormat="1" ht="15" customHeight="1" x14ac:dyDescent="0.2">
      <c r="A82" s="911" t="s">
        <v>1708</v>
      </c>
      <c r="B82" s="912" t="s">
        <v>1706</v>
      </c>
      <c r="C82" s="921" t="s">
        <v>372</v>
      </c>
      <c r="D82" s="928" t="s">
        <v>1598</v>
      </c>
      <c r="E82" s="915" t="s">
        <v>1614</v>
      </c>
      <c r="F82" s="946">
        <v>215.18</v>
      </c>
      <c r="G82" s="937">
        <f>F82*(1-G1)</f>
        <v>161.38499999999999</v>
      </c>
      <c r="H82" s="1004"/>
    </row>
    <row r="83" spans="1:10" ht="15" customHeight="1" x14ac:dyDescent="0.2">
      <c r="A83" s="744" t="s">
        <v>56</v>
      </c>
      <c r="B83" s="179" t="s">
        <v>209</v>
      </c>
      <c r="C83" s="821" t="s">
        <v>372</v>
      </c>
      <c r="D83" s="897" t="s">
        <v>1598</v>
      </c>
      <c r="E83" s="882" t="s">
        <v>1614</v>
      </c>
      <c r="F83" s="946">
        <v>139.9</v>
      </c>
      <c r="G83" s="937">
        <f>F83*(1-G1)</f>
        <v>104.92500000000001</v>
      </c>
    </row>
    <row r="84" spans="1:10" s="924" customFormat="1" ht="15" customHeight="1" x14ac:dyDescent="0.2">
      <c r="A84" s="911" t="s">
        <v>1713</v>
      </c>
      <c r="B84" s="912" t="s">
        <v>1707</v>
      </c>
      <c r="C84" s="921" t="s">
        <v>372</v>
      </c>
      <c r="D84" s="910"/>
      <c r="E84" s="915" t="s">
        <v>1614</v>
      </c>
      <c r="F84" s="946">
        <v>204.48</v>
      </c>
      <c r="G84" s="937">
        <f>F84*(1-G1)</f>
        <v>153.35999999999999</v>
      </c>
      <c r="H84" s="1004"/>
    </row>
    <row r="85" spans="1:10" ht="15" customHeight="1" x14ac:dyDescent="0.2">
      <c r="A85" s="744" t="s">
        <v>1482</v>
      </c>
      <c r="B85" s="179" t="s">
        <v>1481</v>
      </c>
      <c r="C85" s="821" t="s">
        <v>372</v>
      </c>
      <c r="D85" s="897" t="s">
        <v>1598</v>
      </c>
      <c r="E85" s="882" t="s">
        <v>1614</v>
      </c>
      <c r="F85" s="946">
        <v>124</v>
      </c>
      <c r="G85" s="937">
        <f>F85*(1-G1)</f>
        <v>93</v>
      </c>
    </row>
    <row r="86" spans="1:10" ht="15" customHeight="1" x14ac:dyDescent="0.2">
      <c r="A86" s="742" t="s">
        <v>453</v>
      </c>
      <c r="B86" s="342" t="s">
        <v>454</v>
      </c>
      <c r="C86" s="821" t="s">
        <v>372</v>
      </c>
      <c r="D86" s="897" t="s">
        <v>1598</v>
      </c>
      <c r="E86" s="882" t="s">
        <v>1614</v>
      </c>
      <c r="F86" s="947">
        <v>124.18</v>
      </c>
      <c r="G86" s="940">
        <f>F86*(1-G1)</f>
        <v>93.135000000000005</v>
      </c>
    </row>
    <row r="87" spans="1:10" ht="15" customHeight="1" x14ac:dyDescent="0.2">
      <c r="A87" s="744" t="s">
        <v>292</v>
      </c>
      <c r="B87" s="179" t="s">
        <v>293</v>
      </c>
      <c r="C87" s="821" t="s">
        <v>372</v>
      </c>
      <c r="D87" s="897" t="s">
        <v>1598</v>
      </c>
      <c r="E87" s="882" t="s">
        <v>1614</v>
      </c>
      <c r="F87" s="946">
        <v>248</v>
      </c>
      <c r="G87" s="937">
        <f>F87*(1-G1)</f>
        <v>186</v>
      </c>
      <c r="J87" s="156"/>
    </row>
    <row r="88" spans="1:10" ht="15" customHeight="1" x14ac:dyDescent="0.2">
      <c r="A88" s="744" t="s">
        <v>57</v>
      </c>
      <c r="B88" s="179" t="s">
        <v>210</v>
      </c>
      <c r="C88" s="821" t="s">
        <v>372</v>
      </c>
      <c r="D88" s="897" t="s">
        <v>1598</v>
      </c>
      <c r="E88" s="882" t="s">
        <v>1614</v>
      </c>
      <c r="F88" s="946">
        <v>261</v>
      </c>
      <c r="G88" s="937">
        <f>F88*(1-G1)</f>
        <v>195.75</v>
      </c>
    </row>
    <row r="89" spans="1:10" ht="15" customHeight="1" x14ac:dyDescent="0.2">
      <c r="A89" s="743" t="s">
        <v>58</v>
      </c>
      <c r="B89" s="181" t="s">
        <v>211</v>
      </c>
      <c r="C89" s="821" t="s">
        <v>372</v>
      </c>
      <c r="D89" s="897" t="s">
        <v>1598</v>
      </c>
      <c r="E89" s="882" t="s">
        <v>1614</v>
      </c>
      <c r="F89" s="945">
        <v>48.9</v>
      </c>
      <c r="G89" s="937">
        <f>F89*(1-G1)</f>
        <v>36.674999999999997</v>
      </c>
    </row>
    <row r="90" spans="1:10" ht="15" customHeight="1" x14ac:dyDescent="0.2">
      <c r="A90" s="743" t="s">
        <v>1371</v>
      </c>
      <c r="B90" s="181" t="s">
        <v>1370</v>
      </c>
      <c r="C90" s="821" t="s">
        <v>372</v>
      </c>
      <c r="D90" s="897" t="s">
        <v>1598</v>
      </c>
      <c r="E90" s="882" t="s">
        <v>1614</v>
      </c>
      <c r="F90" s="945">
        <v>67.680000000000007</v>
      </c>
      <c r="G90" s="937">
        <f>F90*(1-G1)</f>
        <v>50.760000000000005</v>
      </c>
    </row>
    <row r="91" spans="1:10" ht="15" customHeight="1" x14ac:dyDescent="0.2">
      <c r="A91" s="724" t="s">
        <v>59</v>
      </c>
      <c r="B91" s="179" t="s">
        <v>212</v>
      </c>
      <c r="C91" s="821" t="s">
        <v>372</v>
      </c>
      <c r="D91" s="897" t="s">
        <v>1598</v>
      </c>
      <c r="E91" s="882" t="s">
        <v>1614</v>
      </c>
      <c r="F91" s="946">
        <v>109.6</v>
      </c>
      <c r="G91" s="937">
        <f>F91*(1-G1)</f>
        <v>82.199999999999989</v>
      </c>
    </row>
    <row r="92" spans="1:10" ht="15" customHeight="1" x14ac:dyDescent="0.2">
      <c r="A92" s="718" t="s">
        <v>60</v>
      </c>
      <c r="B92" s="181" t="s">
        <v>213</v>
      </c>
      <c r="C92" s="821" t="s">
        <v>372</v>
      </c>
      <c r="D92" s="897" t="s">
        <v>1598</v>
      </c>
      <c r="E92" s="882" t="s">
        <v>1614</v>
      </c>
      <c r="F92" s="945">
        <v>114</v>
      </c>
      <c r="G92" s="937">
        <f>F92*(1-G1)</f>
        <v>85.5</v>
      </c>
    </row>
    <row r="93" spans="1:10" s="973" customFormat="1" ht="15" customHeight="1" x14ac:dyDescent="0.2">
      <c r="A93" s="970" t="s">
        <v>1718</v>
      </c>
      <c r="B93" s="181" t="s">
        <v>1717</v>
      </c>
      <c r="C93" s="972" t="s">
        <v>372</v>
      </c>
      <c r="D93" s="967" t="s">
        <v>1598</v>
      </c>
      <c r="E93" s="968" t="s">
        <v>1614</v>
      </c>
      <c r="F93" s="945">
        <v>126</v>
      </c>
      <c r="G93" s="937">
        <f>F93*(1-G1)</f>
        <v>94.5</v>
      </c>
      <c r="H93" s="1004"/>
    </row>
    <row r="94" spans="1:10" s="973" customFormat="1" ht="15" customHeight="1" x14ac:dyDescent="0.2">
      <c r="A94" s="970" t="s">
        <v>1719</v>
      </c>
      <c r="B94" s="181" t="s">
        <v>1720</v>
      </c>
      <c r="C94" s="972" t="s">
        <v>372</v>
      </c>
      <c r="D94" s="967" t="s">
        <v>1598</v>
      </c>
      <c r="E94" s="976" t="s">
        <v>1616</v>
      </c>
      <c r="F94" s="945">
        <v>298</v>
      </c>
      <c r="G94" s="937">
        <f>F94*(1-G1)</f>
        <v>223.5</v>
      </c>
      <c r="H94" s="1004"/>
    </row>
    <row r="95" spans="1:10" ht="15" customHeight="1" x14ac:dyDescent="0.2">
      <c r="A95" s="742" t="s">
        <v>1593</v>
      </c>
      <c r="B95" s="342" t="s">
        <v>1592</v>
      </c>
      <c r="C95" s="821" t="s">
        <v>372</v>
      </c>
      <c r="D95" s="897" t="s">
        <v>1598</v>
      </c>
      <c r="E95" s="816" t="s">
        <v>1616</v>
      </c>
      <c r="F95" s="947">
        <v>196</v>
      </c>
      <c r="G95" s="940">
        <f>F95*(1-G1)</f>
        <v>147</v>
      </c>
      <c r="H95" s="1004"/>
    </row>
    <row r="96" spans="1:10" ht="15" customHeight="1" x14ac:dyDescent="0.2">
      <c r="A96" s="742" t="s">
        <v>1595</v>
      </c>
      <c r="B96" s="342" t="s">
        <v>1594</v>
      </c>
      <c r="C96" s="821" t="s">
        <v>372</v>
      </c>
      <c r="D96" s="897" t="s">
        <v>1598</v>
      </c>
      <c r="E96" s="816" t="s">
        <v>1616</v>
      </c>
      <c r="F96" s="947">
        <v>242</v>
      </c>
      <c r="G96" s="940">
        <f>F96*(1-G1)</f>
        <v>181.5</v>
      </c>
      <c r="H96" s="1004"/>
    </row>
    <row r="97" spans="1:12" s="154" customFormat="1" ht="18.75" customHeight="1" x14ac:dyDescent="0.2">
      <c r="A97" s="1032" t="s">
        <v>14</v>
      </c>
      <c r="B97" s="1032"/>
      <c r="C97" s="1032"/>
      <c r="D97" s="1032"/>
      <c r="E97" s="1032"/>
      <c r="F97" s="278"/>
      <c r="G97" s="278"/>
      <c r="H97" s="987"/>
      <c r="I97" s="725"/>
      <c r="J97" s="725"/>
      <c r="K97" s="725"/>
      <c r="L97" s="725"/>
    </row>
    <row r="98" spans="1:12" s="154" customFormat="1" ht="15" customHeight="1" x14ac:dyDescent="0.2">
      <c r="A98" s="785" t="s">
        <v>15</v>
      </c>
      <c r="B98" s="182" t="s">
        <v>167</v>
      </c>
      <c r="C98" s="819" t="s">
        <v>372</v>
      </c>
      <c r="D98" s="897" t="s">
        <v>1598</v>
      </c>
      <c r="E98" s="882" t="s">
        <v>1614</v>
      </c>
      <c r="F98" s="948">
        <v>19.57</v>
      </c>
      <c r="G98" s="937">
        <f>F98*(1-G1)</f>
        <v>14.6775</v>
      </c>
      <c r="H98" s="1002" t="s">
        <v>1725</v>
      </c>
      <c r="I98" s="725"/>
      <c r="J98" s="725"/>
      <c r="K98" s="725"/>
      <c r="L98" s="725"/>
    </row>
    <row r="99" spans="1:12" s="154" customFormat="1" ht="15" customHeight="1" x14ac:dyDescent="0.2">
      <c r="A99" s="785" t="s">
        <v>16</v>
      </c>
      <c r="B99" s="182" t="s">
        <v>168</v>
      </c>
      <c r="C99" s="819" t="s">
        <v>372</v>
      </c>
      <c r="D99" s="897" t="s">
        <v>1598</v>
      </c>
      <c r="E99" s="882" t="s">
        <v>1614</v>
      </c>
      <c r="F99" s="948">
        <v>19.57</v>
      </c>
      <c r="G99" s="937">
        <f>F99*(1-G1)</f>
        <v>14.6775</v>
      </c>
      <c r="H99" s="1002" t="s">
        <v>1725</v>
      </c>
      <c r="I99" s="725"/>
      <c r="J99" s="725"/>
      <c r="K99" s="725"/>
      <c r="L99" s="725"/>
    </row>
    <row r="100" spans="1:12" s="154" customFormat="1" ht="15" customHeight="1" x14ac:dyDescent="0.2">
      <c r="A100" s="784" t="s">
        <v>17</v>
      </c>
      <c r="B100" s="182" t="s">
        <v>169</v>
      </c>
      <c r="C100" s="819" t="s">
        <v>372</v>
      </c>
      <c r="D100" s="897" t="s">
        <v>1598</v>
      </c>
      <c r="E100" s="882" t="s">
        <v>1614</v>
      </c>
      <c r="F100" s="948">
        <v>19.57</v>
      </c>
      <c r="G100" s="937">
        <f>F100*(1-G1)</f>
        <v>14.6775</v>
      </c>
      <c r="H100" s="1002" t="s">
        <v>1725</v>
      </c>
      <c r="I100" s="725"/>
      <c r="J100" s="725"/>
      <c r="K100" s="725"/>
      <c r="L100" s="725"/>
    </row>
    <row r="101" spans="1:12" s="154" customFormat="1" ht="15" customHeight="1" x14ac:dyDescent="0.2">
      <c r="A101" s="784" t="s">
        <v>18</v>
      </c>
      <c r="B101" s="184" t="s">
        <v>170</v>
      </c>
      <c r="C101" s="819" t="s">
        <v>372</v>
      </c>
      <c r="D101" s="897" t="s">
        <v>1598</v>
      </c>
      <c r="E101" s="882" t="s">
        <v>1614</v>
      </c>
      <c r="F101" s="948">
        <v>19.57</v>
      </c>
      <c r="G101" s="937">
        <f>F101*(1-G1)</f>
        <v>14.6775</v>
      </c>
      <c r="H101" s="1002" t="s">
        <v>1725</v>
      </c>
      <c r="I101" s="725"/>
      <c r="J101" s="725"/>
      <c r="K101" s="725"/>
      <c r="L101" s="725"/>
    </row>
    <row r="102" spans="1:12" s="154" customFormat="1" ht="15" customHeight="1" x14ac:dyDescent="0.2">
      <c r="A102" s="785" t="s">
        <v>19</v>
      </c>
      <c r="B102" s="182" t="s">
        <v>171</v>
      </c>
      <c r="C102" s="819" t="s">
        <v>372</v>
      </c>
      <c r="D102" s="897" t="s">
        <v>1598</v>
      </c>
      <c r="E102" s="882" t="s">
        <v>1614</v>
      </c>
      <c r="F102" s="948">
        <v>41.12</v>
      </c>
      <c r="G102" s="937">
        <f>F102*(1-G1)</f>
        <v>30.839999999999996</v>
      </c>
      <c r="H102" s="987"/>
      <c r="I102" s="725"/>
      <c r="J102" s="725"/>
      <c r="K102" s="725"/>
      <c r="L102" s="725"/>
    </row>
    <row r="103" spans="1:12" ht="15" customHeight="1" x14ac:dyDescent="0.2">
      <c r="A103" s="786" t="s">
        <v>368</v>
      </c>
      <c r="B103" s="184" t="s">
        <v>369</v>
      </c>
      <c r="C103" s="826" t="s">
        <v>372</v>
      </c>
      <c r="D103" s="897" t="s">
        <v>1598</v>
      </c>
      <c r="E103" s="882" t="s">
        <v>1614</v>
      </c>
      <c r="F103" s="949">
        <v>43.45</v>
      </c>
      <c r="G103" s="937">
        <f>F103*(1-G1)</f>
        <v>32.587500000000006</v>
      </c>
    </row>
    <row r="104" spans="1:12" ht="15" customHeight="1" x14ac:dyDescent="0.2">
      <c r="A104" s="787" t="s">
        <v>378</v>
      </c>
      <c r="B104" s="187" t="s">
        <v>377</v>
      </c>
      <c r="C104" s="824" t="s">
        <v>372</v>
      </c>
      <c r="D104" s="897" t="s">
        <v>1598</v>
      </c>
      <c r="E104" s="882" t="s">
        <v>1614</v>
      </c>
      <c r="F104" s="950">
        <v>49.28</v>
      </c>
      <c r="G104" s="937">
        <f>F104*(1-G1)</f>
        <v>36.96</v>
      </c>
    </row>
    <row r="105" spans="1:12" ht="15" customHeight="1" x14ac:dyDescent="0.2">
      <c r="A105" s="787" t="s">
        <v>1483</v>
      </c>
      <c r="B105" s="187" t="s">
        <v>1484</v>
      </c>
      <c r="C105" s="824" t="s">
        <v>372</v>
      </c>
      <c r="D105" s="897" t="s">
        <v>1598</v>
      </c>
      <c r="E105" s="882" t="s">
        <v>1614</v>
      </c>
      <c r="F105" s="950">
        <v>74.28</v>
      </c>
      <c r="G105" s="937">
        <f>F105*(1-G1)</f>
        <v>55.71</v>
      </c>
    </row>
    <row r="106" spans="1:12" ht="15" customHeight="1" x14ac:dyDescent="0.2">
      <c r="A106" s="787" t="s">
        <v>370</v>
      </c>
      <c r="B106" s="182" t="s">
        <v>371</v>
      </c>
      <c r="C106" s="824" t="s">
        <v>372</v>
      </c>
      <c r="D106" s="897" t="s">
        <v>1598</v>
      </c>
      <c r="E106" s="882" t="s">
        <v>1614</v>
      </c>
      <c r="F106" s="950">
        <v>67.88</v>
      </c>
      <c r="G106" s="937">
        <f>F106*(1-G1)</f>
        <v>50.91</v>
      </c>
    </row>
    <row r="107" spans="1:12" ht="15" customHeight="1" x14ac:dyDescent="0.2">
      <c r="A107" s="787" t="s">
        <v>1521</v>
      </c>
      <c r="B107" s="182" t="s">
        <v>1522</v>
      </c>
      <c r="C107" s="824" t="s">
        <v>372</v>
      </c>
      <c r="D107" s="897" t="s">
        <v>1598</v>
      </c>
      <c r="E107" s="882" t="s">
        <v>1617</v>
      </c>
      <c r="F107" s="950">
        <v>48.92</v>
      </c>
      <c r="G107" s="937">
        <f>F107*(1-G1)</f>
        <v>36.69</v>
      </c>
      <c r="H107" s="1004"/>
    </row>
    <row r="108" spans="1:12" s="924" customFormat="1" ht="15" customHeight="1" x14ac:dyDescent="0.2">
      <c r="A108" s="925" t="s">
        <v>1692</v>
      </c>
      <c r="B108" s="182" t="s">
        <v>1693</v>
      </c>
      <c r="C108" s="923" t="s">
        <v>372</v>
      </c>
      <c r="D108" s="928" t="s">
        <v>1598</v>
      </c>
      <c r="E108" s="927" t="s">
        <v>1616</v>
      </c>
      <c r="F108" s="950">
        <v>52.82</v>
      </c>
      <c r="G108" s="937">
        <f>F108*(1-G2)</f>
        <v>46.4816</v>
      </c>
      <c r="H108" s="1004"/>
    </row>
    <row r="109" spans="1:12" ht="15" customHeight="1" x14ac:dyDescent="0.2">
      <c r="A109" s="784" t="s">
        <v>20</v>
      </c>
      <c r="B109" s="184" t="s">
        <v>177</v>
      </c>
      <c r="C109" s="824" t="s">
        <v>372</v>
      </c>
      <c r="D109" s="897" t="s">
        <v>1598</v>
      </c>
      <c r="E109" s="882" t="s">
        <v>1614</v>
      </c>
      <c r="F109" s="932">
        <v>46.8</v>
      </c>
      <c r="G109" s="937">
        <f>F109*(1-G1)</f>
        <v>35.099999999999994</v>
      </c>
      <c r="H109" s="1005"/>
    </row>
    <row r="110" spans="1:12" ht="15" customHeight="1" x14ac:dyDescent="0.2">
      <c r="A110" s="784" t="s">
        <v>21</v>
      </c>
      <c r="B110" s="184" t="s">
        <v>178</v>
      </c>
      <c r="C110" s="824" t="s">
        <v>372</v>
      </c>
      <c r="D110" s="897" t="s">
        <v>1598</v>
      </c>
      <c r="E110" s="882" t="s">
        <v>1614</v>
      </c>
      <c r="F110" s="932">
        <v>71.8</v>
      </c>
      <c r="G110" s="937">
        <f>F110*(1-G1)</f>
        <v>53.849999999999994</v>
      </c>
      <c r="I110" s="156"/>
    </row>
    <row r="111" spans="1:12" ht="15" customHeight="1" x14ac:dyDescent="0.2">
      <c r="A111" s="785" t="s">
        <v>22</v>
      </c>
      <c r="B111" s="182" t="s">
        <v>179</v>
      </c>
      <c r="C111" s="824" t="s">
        <v>372</v>
      </c>
      <c r="D111" s="897" t="s">
        <v>1598</v>
      </c>
      <c r="E111" s="882" t="s">
        <v>1614</v>
      </c>
      <c r="F111" s="945">
        <v>108.58</v>
      </c>
      <c r="G111" s="937">
        <f>F111*(1-G1)</f>
        <v>81.435000000000002</v>
      </c>
    </row>
    <row r="112" spans="1:12" ht="15" customHeight="1" x14ac:dyDescent="0.2">
      <c r="A112" s="785" t="s">
        <v>1373</v>
      </c>
      <c r="B112" s="182" t="s">
        <v>1372</v>
      </c>
      <c r="C112" s="824" t="s">
        <v>372</v>
      </c>
      <c r="D112" s="897" t="s">
        <v>1598</v>
      </c>
      <c r="E112" s="882" t="s">
        <v>1617</v>
      </c>
      <c r="F112" s="945">
        <v>512</v>
      </c>
      <c r="G112" s="937">
        <f>F112*(1-G1)</f>
        <v>384</v>
      </c>
    </row>
    <row r="113" spans="1:8" ht="15" customHeight="1" x14ac:dyDescent="0.2">
      <c r="A113" s="784" t="s">
        <v>23</v>
      </c>
      <c r="B113" s="184" t="s">
        <v>1523</v>
      </c>
      <c r="C113" s="811" t="s">
        <v>372</v>
      </c>
      <c r="D113" s="897" t="s">
        <v>1598</v>
      </c>
      <c r="E113" s="882" t="s">
        <v>1614</v>
      </c>
      <c r="F113" s="946">
        <v>142.58000000000001</v>
      </c>
      <c r="G113" s="937">
        <f>F113*(1-G1)</f>
        <v>106.935</v>
      </c>
    </row>
    <row r="114" spans="1:8" ht="15" customHeight="1" x14ac:dyDescent="0.2">
      <c r="A114" s="784" t="s">
        <v>1524</v>
      </c>
      <c r="B114" s="184" t="s">
        <v>1525</v>
      </c>
      <c r="C114" s="811" t="s">
        <v>372</v>
      </c>
      <c r="D114" s="897" t="s">
        <v>1598</v>
      </c>
      <c r="E114" s="882" t="s">
        <v>1617</v>
      </c>
      <c r="F114" s="946">
        <v>207.12</v>
      </c>
      <c r="G114" s="937">
        <f>F114*(1-G1)</f>
        <v>155.34</v>
      </c>
      <c r="H114" s="1004"/>
    </row>
    <row r="115" spans="1:8" s="924" customFormat="1" ht="15" customHeight="1" x14ac:dyDescent="0.2">
      <c r="A115" s="911" t="s">
        <v>1694</v>
      </c>
      <c r="B115" s="184" t="s">
        <v>1695</v>
      </c>
      <c r="C115" s="913" t="s">
        <v>372</v>
      </c>
      <c r="D115" s="928" t="s">
        <v>1598</v>
      </c>
      <c r="E115" s="915" t="s">
        <v>1617</v>
      </c>
      <c r="F115" s="946">
        <v>241.12</v>
      </c>
      <c r="G115" s="937">
        <f>F115*(1-G1)</f>
        <v>180.84</v>
      </c>
      <c r="H115" s="1004"/>
    </row>
    <row r="116" spans="1:8" ht="15" customHeight="1" x14ac:dyDescent="0.2">
      <c r="A116" s="792" t="s">
        <v>337</v>
      </c>
      <c r="B116" s="182" t="s">
        <v>330</v>
      </c>
      <c r="C116" s="821" t="s">
        <v>372</v>
      </c>
      <c r="D116" s="897" t="s">
        <v>1598</v>
      </c>
      <c r="E116" s="882" t="s">
        <v>1614</v>
      </c>
      <c r="F116" s="945">
        <v>66.959999999999994</v>
      </c>
      <c r="G116" s="937">
        <f>F116*(1-G1)</f>
        <v>50.22</v>
      </c>
    </row>
    <row r="117" spans="1:8" ht="15" customHeight="1" x14ac:dyDescent="0.2">
      <c r="A117" s="793" t="s">
        <v>24</v>
      </c>
      <c r="B117" s="184" t="s">
        <v>180</v>
      </c>
      <c r="C117" s="811" t="s">
        <v>372</v>
      </c>
      <c r="D117" s="897" t="s">
        <v>1598</v>
      </c>
      <c r="E117" s="882" t="s">
        <v>1614</v>
      </c>
      <c r="F117" s="946">
        <v>91.96</v>
      </c>
      <c r="G117" s="937">
        <f>F117*(1-G1)</f>
        <v>68.97</v>
      </c>
    </row>
    <row r="118" spans="1:8" ht="15" customHeight="1" x14ac:dyDescent="0.2">
      <c r="A118" s="792" t="s">
        <v>25</v>
      </c>
      <c r="B118" s="182" t="s">
        <v>181</v>
      </c>
      <c r="C118" s="824" t="s">
        <v>372</v>
      </c>
      <c r="D118" s="897" t="s">
        <v>1598</v>
      </c>
      <c r="E118" s="882" t="s">
        <v>1614</v>
      </c>
      <c r="F118" s="951">
        <v>61.32</v>
      </c>
      <c r="G118" s="937">
        <f>F118*(1-G1)</f>
        <v>45.99</v>
      </c>
    </row>
    <row r="119" spans="1:8" ht="15" customHeight="1" x14ac:dyDescent="0.2">
      <c r="A119" s="793" t="s">
        <v>26</v>
      </c>
      <c r="B119" s="184" t="s">
        <v>182</v>
      </c>
      <c r="C119" s="824" t="s">
        <v>372</v>
      </c>
      <c r="D119" s="897" t="s">
        <v>1598</v>
      </c>
      <c r="E119" s="882" t="s">
        <v>1614</v>
      </c>
      <c r="F119" s="952">
        <v>85.32</v>
      </c>
      <c r="G119" s="937">
        <f>F119*(1-G1)</f>
        <v>63.989999999999995</v>
      </c>
    </row>
    <row r="120" spans="1:8" ht="15" customHeight="1" x14ac:dyDescent="0.2">
      <c r="A120" s="796" t="s">
        <v>27</v>
      </c>
      <c r="B120" s="188" t="s">
        <v>183</v>
      </c>
      <c r="C120" s="825" t="s">
        <v>372</v>
      </c>
      <c r="D120" s="897" t="s">
        <v>1598</v>
      </c>
      <c r="E120" s="882" t="s">
        <v>1614</v>
      </c>
      <c r="F120" s="953">
        <v>68.37</v>
      </c>
      <c r="G120" s="937">
        <f>F120*(1-G1)</f>
        <v>51.277500000000003</v>
      </c>
    </row>
    <row r="121" spans="1:8" ht="15" customHeight="1" x14ac:dyDescent="0.2">
      <c r="A121" s="796" t="s">
        <v>1375</v>
      </c>
      <c r="B121" s="188" t="s">
        <v>1374</v>
      </c>
      <c r="C121" s="825" t="s">
        <v>372</v>
      </c>
      <c r="D121" s="897" t="s">
        <v>1598</v>
      </c>
      <c r="E121" s="882" t="s">
        <v>1614</v>
      </c>
      <c r="F121" s="953">
        <v>324</v>
      </c>
      <c r="G121" s="937">
        <f>F121*(1-G1)</f>
        <v>243</v>
      </c>
    </row>
    <row r="122" spans="1:8" ht="15" customHeight="1" x14ac:dyDescent="0.2">
      <c r="A122" s="792" t="s">
        <v>28</v>
      </c>
      <c r="B122" s="182" t="s">
        <v>184</v>
      </c>
      <c r="C122" s="821" t="s">
        <v>372</v>
      </c>
      <c r="D122" s="897" t="s">
        <v>1598</v>
      </c>
      <c r="E122" s="882" t="s">
        <v>1614</v>
      </c>
      <c r="F122" s="945">
        <v>103.37</v>
      </c>
      <c r="G122" s="937">
        <f>F122*(1-G1)</f>
        <v>77.527500000000003</v>
      </c>
    </row>
    <row r="123" spans="1:8" ht="15" customHeight="1" x14ac:dyDescent="0.2">
      <c r="A123" s="792" t="s">
        <v>29</v>
      </c>
      <c r="B123" s="181" t="s">
        <v>185</v>
      </c>
      <c r="C123" s="821" t="s">
        <v>372</v>
      </c>
      <c r="D123" s="897" t="s">
        <v>1598</v>
      </c>
      <c r="E123" s="882" t="s">
        <v>1614</v>
      </c>
      <c r="F123" s="945">
        <v>65.86</v>
      </c>
      <c r="G123" s="937">
        <f>F123*(1-G1)</f>
        <v>49.394999999999996</v>
      </c>
    </row>
    <row r="124" spans="1:8" s="924" customFormat="1" ht="15" customHeight="1" x14ac:dyDescent="0.2">
      <c r="A124" s="920" t="s">
        <v>1697</v>
      </c>
      <c r="B124" s="181" t="s">
        <v>1696</v>
      </c>
      <c r="C124" s="921" t="s">
        <v>372</v>
      </c>
      <c r="D124" s="928" t="s">
        <v>1598</v>
      </c>
      <c r="E124" s="915" t="s">
        <v>1617</v>
      </c>
      <c r="F124" s="945">
        <v>98.8</v>
      </c>
      <c r="G124" s="937">
        <f>F124*(1-G1)</f>
        <v>74.099999999999994</v>
      </c>
      <c r="H124" s="1004"/>
    </row>
    <row r="125" spans="1:8" ht="15" customHeight="1" x14ac:dyDescent="0.2">
      <c r="A125" s="792" t="s">
        <v>1377</v>
      </c>
      <c r="B125" s="181" t="s">
        <v>1376</v>
      </c>
      <c r="C125" s="821" t="s">
        <v>372</v>
      </c>
      <c r="D125" s="897" t="s">
        <v>1598</v>
      </c>
      <c r="E125" s="882" t="s">
        <v>1617</v>
      </c>
      <c r="F125" s="945">
        <v>229</v>
      </c>
      <c r="G125" s="937">
        <f>F125*(1-G1)</f>
        <v>171.75</v>
      </c>
    </row>
    <row r="126" spans="1:8" ht="15" customHeight="1" x14ac:dyDescent="0.2">
      <c r="A126" s="793" t="s">
        <v>30</v>
      </c>
      <c r="B126" s="179" t="s">
        <v>186</v>
      </c>
      <c r="C126" s="811" t="s">
        <v>372</v>
      </c>
      <c r="D126" s="897" t="s">
        <v>1598</v>
      </c>
      <c r="E126" s="882" t="s">
        <v>1614</v>
      </c>
      <c r="F126" s="946">
        <v>70.959999999999994</v>
      </c>
      <c r="G126" s="937">
        <f>F126*(1-G1)</f>
        <v>53.22</v>
      </c>
    </row>
    <row r="127" spans="1:8" s="924" customFormat="1" ht="15" customHeight="1" x14ac:dyDescent="0.2">
      <c r="A127" s="911" t="s">
        <v>1698</v>
      </c>
      <c r="B127" s="912" t="s">
        <v>1699</v>
      </c>
      <c r="C127" s="913" t="s">
        <v>372</v>
      </c>
      <c r="D127" s="928" t="s">
        <v>1598</v>
      </c>
      <c r="E127" s="915" t="s">
        <v>1617</v>
      </c>
      <c r="F127" s="946">
        <v>107.6</v>
      </c>
      <c r="G127" s="937">
        <f>F127*(1-G1)</f>
        <v>80.699999999999989</v>
      </c>
      <c r="H127" s="1004"/>
    </row>
    <row r="128" spans="1:8" ht="15" customHeight="1" x14ac:dyDescent="0.2">
      <c r="A128" s="792" t="s">
        <v>31</v>
      </c>
      <c r="B128" s="181" t="s">
        <v>187</v>
      </c>
      <c r="C128" s="821" t="s">
        <v>372</v>
      </c>
      <c r="D128" s="897" t="s">
        <v>1598</v>
      </c>
      <c r="E128" s="882" t="s">
        <v>1614</v>
      </c>
      <c r="F128" s="945">
        <v>51.14</v>
      </c>
      <c r="G128" s="937">
        <f>F128*(1-G1)</f>
        <v>38.355000000000004</v>
      </c>
    </row>
    <row r="129" spans="1:10" s="924" customFormat="1" ht="15" customHeight="1" x14ac:dyDescent="0.2">
      <c r="A129" s="920" t="s">
        <v>1700</v>
      </c>
      <c r="B129" s="181" t="s">
        <v>1701</v>
      </c>
      <c r="C129" s="921" t="s">
        <v>372</v>
      </c>
      <c r="D129" s="928" t="s">
        <v>1598</v>
      </c>
      <c r="E129" s="915" t="s">
        <v>1617</v>
      </c>
      <c r="F129" s="945">
        <v>97.6</v>
      </c>
      <c r="G129" s="937">
        <f>F129*(1-G1)</f>
        <v>73.199999999999989</v>
      </c>
      <c r="H129" s="1004"/>
    </row>
    <row r="130" spans="1:10" s="852" customFormat="1" ht="15" customHeight="1" x14ac:dyDescent="0.2">
      <c r="A130" s="838" t="s">
        <v>1673</v>
      </c>
      <c r="B130" s="181" t="s">
        <v>1609</v>
      </c>
      <c r="C130" s="839" t="s">
        <v>372</v>
      </c>
      <c r="D130" s="897" t="s">
        <v>1598</v>
      </c>
      <c r="E130" s="882" t="s">
        <v>1617</v>
      </c>
      <c r="F130" s="945">
        <v>212</v>
      </c>
      <c r="G130" s="937">
        <f>F130*(1-G1)</f>
        <v>159</v>
      </c>
      <c r="H130" s="987"/>
    </row>
    <row r="131" spans="1:10" ht="15" customHeight="1" x14ac:dyDescent="0.2">
      <c r="A131" s="793" t="s">
        <v>32</v>
      </c>
      <c r="B131" s="181" t="s">
        <v>188</v>
      </c>
      <c r="C131" s="811" t="s">
        <v>372</v>
      </c>
      <c r="D131" s="897" t="s">
        <v>1598</v>
      </c>
      <c r="E131" s="882" t="s">
        <v>1614</v>
      </c>
      <c r="F131" s="946">
        <v>61.38</v>
      </c>
      <c r="G131" s="937">
        <f>F131*(1-G1)</f>
        <v>46.035000000000004</v>
      </c>
    </row>
    <row r="132" spans="1:10" s="924" customFormat="1" ht="15" customHeight="1" x14ac:dyDescent="0.2">
      <c r="A132" s="911" t="s">
        <v>1702</v>
      </c>
      <c r="B132" s="181" t="s">
        <v>1703</v>
      </c>
      <c r="C132" s="913" t="s">
        <v>372</v>
      </c>
      <c r="D132" s="928" t="s">
        <v>1598</v>
      </c>
      <c r="E132" s="915" t="s">
        <v>1617</v>
      </c>
      <c r="F132" s="946">
        <v>98.2</v>
      </c>
      <c r="G132" s="937">
        <f>F132*(1-G1)</f>
        <v>73.650000000000006</v>
      </c>
      <c r="H132" s="1004"/>
      <c r="J132" s="156"/>
    </row>
    <row r="133" spans="1:10" ht="15" customHeight="1" x14ac:dyDescent="0.2">
      <c r="A133" s="795" t="s">
        <v>1349</v>
      </c>
      <c r="B133" s="181" t="s">
        <v>1350</v>
      </c>
      <c r="C133" s="821" t="s">
        <v>372</v>
      </c>
      <c r="D133" s="897" t="s">
        <v>1598</v>
      </c>
      <c r="E133" s="882" t="s">
        <v>1614</v>
      </c>
      <c r="F133" s="945">
        <v>16.850000000000001</v>
      </c>
      <c r="G133" s="937">
        <f>F133*(1-G1)</f>
        <v>12.637500000000001</v>
      </c>
    </row>
    <row r="134" spans="1:10" ht="15" customHeight="1" x14ac:dyDescent="0.2">
      <c r="A134" s="795" t="s">
        <v>1353</v>
      </c>
      <c r="B134" s="181" t="s">
        <v>1351</v>
      </c>
      <c r="C134" s="811" t="s">
        <v>372</v>
      </c>
      <c r="D134" s="897" t="s">
        <v>1598</v>
      </c>
      <c r="E134" s="882" t="s">
        <v>1614</v>
      </c>
      <c r="F134" s="945">
        <v>17.78</v>
      </c>
      <c r="G134" s="937">
        <f>F134*(1-G1)</f>
        <v>13.335000000000001</v>
      </c>
    </row>
    <row r="135" spans="1:10" ht="15" customHeight="1" x14ac:dyDescent="0.2">
      <c r="A135" s="795" t="s">
        <v>1356</v>
      </c>
      <c r="B135" s="181" t="s">
        <v>1352</v>
      </c>
      <c r="C135" s="821" t="s">
        <v>372</v>
      </c>
      <c r="D135" s="897" t="s">
        <v>1598</v>
      </c>
      <c r="E135" s="882" t="s">
        <v>1614</v>
      </c>
      <c r="F135" s="945">
        <v>15.12</v>
      </c>
      <c r="G135" s="937">
        <f>F135*(1-G1)</f>
        <v>11.34</v>
      </c>
    </row>
    <row r="136" spans="1:10" ht="15" customHeight="1" x14ac:dyDescent="0.2">
      <c r="A136" s="795" t="s">
        <v>1354</v>
      </c>
      <c r="B136" s="181" t="s">
        <v>1355</v>
      </c>
      <c r="C136" s="821" t="s">
        <v>372</v>
      </c>
      <c r="D136" s="897" t="s">
        <v>1598</v>
      </c>
      <c r="E136" s="882" t="s">
        <v>1614</v>
      </c>
      <c r="F136" s="945">
        <v>15.12</v>
      </c>
      <c r="G136" s="937">
        <f>F136*(1-G1)</f>
        <v>11.34</v>
      </c>
      <c r="I136" s="156"/>
    </row>
    <row r="137" spans="1:10" ht="15" customHeight="1" x14ac:dyDescent="0.2">
      <c r="A137" s="792" t="s">
        <v>33</v>
      </c>
      <c r="B137" s="181" t="s">
        <v>189</v>
      </c>
      <c r="C137" s="821" t="s">
        <v>372</v>
      </c>
      <c r="D137" s="897" t="s">
        <v>1598</v>
      </c>
      <c r="E137" s="882" t="s">
        <v>1614</v>
      </c>
      <c r="F137" s="945">
        <v>125.82</v>
      </c>
      <c r="G137" s="937">
        <f>F137*(1-G1)</f>
        <v>94.364999999999995</v>
      </c>
    </row>
    <row r="138" spans="1:10" ht="15" customHeight="1" x14ac:dyDescent="0.2">
      <c r="A138" s="792" t="s">
        <v>1379</v>
      </c>
      <c r="B138" s="181" t="s">
        <v>1378</v>
      </c>
      <c r="C138" s="821" t="s">
        <v>372</v>
      </c>
      <c r="D138" s="897" t="s">
        <v>1598</v>
      </c>
      <c r="E138" s="882" t="s">
        <v>1617</v>
      </c>
      <c r="F138" s="945">
        <v>456</v>
      </c>
      <c r="G138" s="937">
        <f>F138*(1-G1)</f>
        <v>342</v>
      </c>
    </row>
    <row r="139" spans="1:10" ht="15" customHeight="1" x14ac:dyDescent="0.2">
      <c r="A139" s="793" t="s">
        <v>34</v>
      </c>
      <c r="B139" s="179" t="s">
        <v>190</v>
      </c>
      <c r="C139" s="821" t="s">
        <v>372</v>
      </c>
      <c r="D139" s="897" t="s">
        <v>1598</v>
      </c>
      <c r="E139" s="882" t="s">
        <v>1614</v>
      </c>
      <c r="F139" s="946">
        <v>80.36</v>
      </c>
      <c r="G139" s="937">
        <f>F139*(1-G1)</f>
        <v>60.269999999999996</v>
      </c>
    </row>
    <row r="140" spans="1:10" ht="15" customHeight="1" x14ac:dyDescent="0.2">
      <c r="A140" s="792" t="s">
        <v>1451</v>
      </c>
      <c r="B140" s="181" t="s">
        <v>1450</v>
      </c>
      <c r="C140" s="821" t="s">
        <v>372</v>
      </c>
      <c r="D140" s="897" t="s">
        <v>1598</v>
      </c>
      <c r="E140" s="882" t="s">
        <v>1617</v>
      </c>
      <c r="F140" s="945">
        <v>356</v>
      </c>
      <c r="G140" s="937">
        <f>F140*(1-G1)</f>
        <v>267</v>
      </c>
    </row>
    <row r="141" spans="1:10" ht="15" customHeight="1" x14ac:dyDescent="0.2">
      <c r="A141" s="793" t="s">
        <v>1449</v>
      </c>
      <c r="B141" s="179" t="s">
        <v>1448</v>
      </c>
      <c r="C141" s="821" t="s">
        <v>372</v>
      </c>
      <c r="D141" s="897" t="s">
        <v>1598</v>
      </c>
      <c r="E141" s="882" t="s">
        <v>1617</v>
      </c>
      <c r="F141" s="946">
        <v>324</v>
      </c>
      <c r="G141" s="937">
        <f>F141*(1-G1)</f>
        <v>243</v>
      </c>
    </row>
    <row r="142" spans="1:10" ht="15" customHeight="1" x14ac:dyDescent="0.2">
      <c r="A142" s="792" t="s">
        <v>35</v>
      </c>
      <c r="B142" s="182" t="s">
        <v>232</v>
      </c>
      <c r="C142" s="821" t="s">
        <v>372</v>
      </c>
      <c r="D142" s="897" t="s">
        <v>1598</v>
      </c>
      <c r="E142" s="882" t="s">
        <v>1614</v>
      </c>
      <c r="F142" s="945">
        <v>63</v>
      </c>
      <c r="G142" s="937">
        <f>F142*(1-G1)</f>
        <v>47.25</v>
      </c>
    </row>
    <row r="143" spans="1:10" ht="15" customHeight="1" x14ac:dyDescent="0.2">
      <c r="A143" s="792" t="s">
        <v>1383</v>
      </c>
      <c r="B143" s="182" t="s">
        <v>1670</v>
      </c>
      <c r="C143" s="821" t="s">
        <v>372</v>
      </c>
      <c r="D143" s="897" t="s">
        <v>1598</v>
      </c>
      <c r="E143" s="882" t="s">
        <v>1614</v>
      </c>
      <c r="F143" s="945">
        <v>214</v>
      </c>
      <c r="G143" s="937">
        <f>F143*(1-G1)</f>
        <v>160.5</v>
      </c>
    </row>
    <row r="144" spans="1:10" ht="15" customHeight="1" x14ac:dyDescent="0.2">
      <c r="A144" s="792" t="s">
        <v>36</v>
      </c>
      <c r="B144" s="182" t="s">
        <v>233</v>
      </c>
      <c r="C144" s="821" t="s">
        <v>235</v>
      </c>
      <c r="D144" s="897" t="s">
        <v>1598</v>
      </c>
      <c r="E144" s="882" t="s">
        <v>1614</v>
      </c>
      <c r="F144" s="954">
        <v>104</v>
      </c>
      <c r="G144" s="937">
        <f>F144*(1-G1)</f>
        <v>78</v>
      </c>
    </row>
    <row r="145" spans="1:9" ht="15" customHeight="1" x14ac:dyDescent="0.2">
      <c r="A145" s="792" t="s">
        <v>1381</v>
      </c>
      <c r="B145" s="182" t="s">
        <v>1380</v>
      </c>
      <c r="C145" s="821" t="s">
        <v>235</v>
      </c>
      <c r="D145" s="897" t="s">
        <v>1598</v>
      </c>
      <c r="E145" s="882" t="s">
        <v>1614</v>
      </c>
      <c r="F145" s="954">
        <v>76.16</v>
      </c>
      <c r="G145" s="937">
        <f>F145*(1-G1)</f>
        <v>57.12</v>
      </c>
    </row>
    <row r="146" spans="1:9" ht="15" customHeight="1" x14ac:dyDescent="0.2">
      <c r="A146" s="793" t="s">
        <v>37</v>
      </c>
      <c r="B146" s="184" t="s">
        <v>1619</v>
      </c>
      <c r="C146" s="821" t="s">
        <v>235</v>
      </c>
      <c r="D146" s="897" t="s">
        <v>1598</v>
      </c>
      <c r="E146" s="882" t="s">
        <v>1614</v>
      </c>
      <c r="F146" s="955">
        <v>848</v>
      </c>
      <c r="G146" s="937">
        <f>F146*(1-G1)</f>
        <v>636</v>
      </c>
    </row>
    <row r="147" spans="1:9" ht="15" customHeight="1" x14ac:dyDescent="0.2">
      <c r="A147" s="793" t="s">
        <v>38</v>
      </c>
      <c r="B147" s="184" t="s">
        <v>1620</v>
      </c>
      <c r="C147" s="821" t="s">
        <v>235</v>
      </c>
      <c r="D147" s="897" t="s">
        <v>1598</v>
      </c>
      <c r="E147" s="882" t="s">
        <v>1614</v>
      </c>
      <c r="F147" s="955">
        <v>1072</v>
      </c>
      <c r="G147" s="937">
        <f>F147*(1-G1)</f>
        <v>804</v>
      </c>
    </row>
    <row r="148" spans="1:9" ht="15" customHeight="1" x14ac:dyDescent="0.2">
      <c r="A148" s="792" t="s">
        <v>39</v>
      </c>
      <c r="B148" s="182" t="s">
        <v>193</v>
      </c>
      <c r="C148" s="821" t="s">
        <v>235</v>
      </c>
      <c r="D148" s="897" t="s">
        <v>1598</v>
      </c>
      <c r="E148" s="882" t="s">
        <v>1614</v>
      </c>
      <c r="F148" s="954">
        <v>446</v>
      </c>
      <c r="G148" s="937">
        <f>F148*(1-G1)</f>
        <v>334.5</v>
      </c>
    </row>
    <row r="149" spans="1:9" ht="15" customHeight="1" x14ac:dyDescent="0.2">
      <c r="A149" s="793" t="s">
        <v>40</v>
      </c>
      <c r="B149" s="184" t="s">
        <v>194</v>
      </c>
      <c r="C149" s="821" t="s">
        <v>235</v>
      </c>
      <c r="D149" s="897" t="s">
        <v>1598</v>
      </c>
      <c r="E149" s="882" t="s">
        <v>1614</v>
      </c>
      <c r="F149" s="955">
        <v>176</v>
      </c>
      <c r="G149" s="937">
        <f>F149*(1-G1)</f>
        <v>132</v>
      </c>
    </row>
    <row r="150" spans="1:9" s="852" customFormat="1" ht="15" customHeight="1" x14ac:dyDescent="0.2">
      <c r="A150" s="849" t="s">
        <v>1672</v>
      </c>
      <c r="B150" s="184" t="s">
        <v>1671</v>
      </c>
      <c r="C150" s="839" t="s">
        <v>235</v>
      </c>
      <c r="D150" s="897" t="s">
        <v>1598</v>
      </c>
      <c r="E150" s="882" t="s">
        <v>1614</v>
      </c>
      <c r="F150" s="955">
        <v>1114</v>
      </c>
      <c r="G150" s="937">
        <f>F150*(1-G1)</f>
        <v>835.5</v>
      </c>
      <c r="H150" s="1004"/>
    </row>
    <row r="151" spans="1:9" ht="15" customHeight="1" x14ac:dyDescent="0.2">
      <c r="A151" s="792" t="s">
        <v>1527</v>
      </c>
      <c r="B151" s="182" t="s">
        <v>1526</v>
      </c>
      <c r="C151" s="821" t="s">
        <v>235</v>
      </c>
      <c r="D151" s="897" t="s">
        <v>1598</v>
      </c>
      <c r="E151" s="882" t="s">
        <v>1614</v>
      </c>
      <c r="F151" s="954">
        <v>422</v>
      </c>
      <c r="G151" s="937">
        <f>F151*(1-G1)</f>
        <v>316.5</v>
      </c>
      <c r="H151" s="1004"/>
    </row>
    <row r="152" spans="1:9" ht="15" customHeight="1" x14ac:dyDescent="0.2">
      <c r="A152" s="793" t="s">
        <v>1477</v>
      </c>
      <c r="B152" s="184" t="s">
        <v>1476</v>
      </c>
      <c r="C152" s="821" t="s">
        <v>235</v>
      </c>
      <c r="D152" s="897" t="s">
        <v>1598</v>
      </c>
      <c r="E152" s="882" t="s">
        <v>1614</v>
      </c>
      <c r="F152" s="955">
        <v>366</v>
      </c>
      <c r="G152" s="937">
        <f>F152*(1-G1)</f>
        <v>274.5</v>
      </c>
    </row>
    <row r="153" spans="1:9" ht="15" customHeight="1" x14ac:dyDescent="0.2">
      <c r="A153" s="794" t="s">
        <v>41</v>
      </c>
      <c r="B153" s="189" t="s">
        <v>195</v>
      </c>
      <c r="C153" s="821" t="s">
        <v>235</v>
      </c>
      <c r="D153" s="897" t="s">
        <v>1598</v>
      </c>
      <c r="E153" s="882" t="s">
        <v>1614</v>
      </c>
      <c r="F153" s="956">
        <v>81.2</v>
      </c>
      <c r="G153" s="937">
        <f>F153*(1-G1)</f>
        <v>60.900000000000006</v>
      </c>
      <c r="H153" s="1002" t="s">
        <v>1725</v>
      </c>
    </row>
    <row r="154" spans="1:9" ht="15" customHeight="1" x14ac:dyDescent="0.2">
      <c r="A154" s="794" t="s">
        <v>42</v>
      </c>
      <c r="B154" s="189" t="s">
        <v>196</v>
      </c>
      <c r="C154" s="821" t="s">
        <v>235</v>
      </c>
      <c r="D154" s="897" t="s">
        <v>1598</v>
      </c>
      <c r="E154" s="882" t="s">
        <v>1614</v>
      </c>
      <c r="F154" s="957">
        <v>57.74</v>
      </c>
      <c r="G154" s="937">
        <f>F154*(1-G1)</f>
        <v>43.305</v>
      </c>
      <c r="H154" s="1002" t="s">
        <v>1725</v>
      </c>
    </row>
    <row r="155" spans="1:9" ht="15" customHeight="1" x14ac:dyDescent="0.2">
      <c r="A155" s="734" t="s">
        <v>43</v>
      </c>
      <c r="B155" s="191" t="s">
        <v>197</v>
      </c>
      <c r="C155" s="821" t="s">
        <v>235</v>
      </c>
      <c r="D155" s="897" t="s">
        <v>1598</v>
      </c>
      <c r="E155" s="816" t="s">
        <v>1616</v>
      </c>
      <c r="F155" s="958">
        <v>172</v>
      </c>
      <c r="G155" s="937">
        <v>148</v>
      </c>
    </row>
    <row r="156" spans="1:9" ht="21" customHeight="1" x14ac:dyDescent="0.2">
      <c r="A156" s="727"/>
      <c r="B156" s="727" t="s">
        <v>1626</v>
      </c>
      <c r="C156" s="727"/>
      <c r="D156" s="727"/>
      <c r="E156" s="727"/>
      <c r="F156" s="740"/>
      <c r="G156" s="981"/>
    </row>
    <row r="157" spans="1:9" ht="15" customHeight="1" x14ac:dyDescent="0.2">
      <c r="A157" s="800" t="s">
        <v>61</v>
      </c>
      <c r="B157" s="340" t="s">
        <v>265</v>
      </c>
      <c r="C157" s="811" t="s">
        <v>235</v>
      </c>
      <c r="D157" s="897" t="s">
        <v>1598</v>
      </c>
      <c r="E157" s="882" t="s">
        <v>1614</v>
      </c>
      <c r="F157" s="955">
        <v>582</v>
      </c>
      <c r="G157" s="937">
        <f>F157*(1-G1)</f>
        <v>436.5</v>
      </c>
    </row>
    <row r="158" spans="1:9" ht="15" customHeight="1" x14ac:dyDescent="0.2">
      <c r="A158" s="800" t="s">
        <v>62</v>
      </c>
      <c r="B158" s="340" t="s">
        <v>284</v>
      </c>
      <c r="C158" s="811" t="s">
        <v>235</v>
      </c>
      <c r="D158" s="897" t="s">
        <v>1598</v>
      </c>
      <c r="E158" s="882" t="s">
        <v>1614</v>
      </c>
      <c r="F158" s="955">
        <v>689</v>
      </c>
      <c r="G158" s="937">
        <f>F158*(1-G1)</f>
        <v>516.75</v>
      </c>
    </row>
    <row r="159" spans="1:9" ht="15" customHeight="1" x14ac:dyDescent="0.2">
      <c r="A159" s="800" t="s">
        <v>1601</v>
      </c>
      <c r="B159" s="340" t="s">
        <v>1528</v>
      </c>
      <c r="C159" s="811" t="s">
        <v>235</v>
      </c>
      <c r="D159" s="897" t="s">
        <v>1598</v>
      </c>
      <c r="E159" s="882" t="s">
        <v>1614</v>
      </c>
      <c r="F159" s="955">
        <v>856</v>
      </c>
      <c r="G159" s="937">
        <f>F159*(1-G1)</f>
        <v>642</v>
      </c>
      <c r="H159" s="1004"/>
      <c r="I159" s="156"/>
    </row>
    <row r="160" spans="1:9" ht="15" customHeight="1" x14ac:dyDescent="0.2">
      <c r="A160" s="800" t="s">
        <v>63</v>
      </c>
      <c r="B160" s="340" t="s">
        <v>264</v>
      </c>
      <c r="C160" s="811" t="s">
        <v>235</v>
      </c>
      <c r="D160" s="897" t="s">
        <v>1598</v>
      </c>
      <c r="E160" s="882" t="s">
        <v>1614</v>
      </c>
      <c r="F160" s="955">
        <v>952</v>
      </c>
      <c r="G160" s="937">
        <f>F160*(1-G1)</f>
        <v>714</v>
      </c>
    </row>
    <row r="161" spans="1:8" ht="15" customHeight="1" x14ac:dyDescent="0.2">
      <c r="A161" s="800" t="s">
        <v>1600</v>
      </c>
      <c r="B161" s="340" t="s">
        <v>1529</v>
      </c>
      <c r="C161" s="811" t="s">
        <v>235</v>
      </c>
      <c r="D161" s="897" t="s">
        <v>1598</v>
      </c>
      <c r="E161" s="882" t="s">
        <v>1614</v>
      </c>
      <c r="F161" s="955">
        <v>1439</v>
      </c>
      <c r="G161" s="937">
        <f>F161*(1-G1)</f>
        <v>1079.25</v>
      </c>
      <c r="H161" s="1004"/>
    </row>
    <row r="162" spans="1:8" ht="15" customHeight="1" x14ac:dyDescent="0.2">
      <c r="A162" s="800" t="s">
        <v>64</v>
      </c>
      <c r="B162" s="340" t="s">
        <v>266</v>
      </c>
      <c r="C162" s="811" t="s">
        <v>235</v>
      </c>
      <c r="D162" s="897" t="s">
        <v>1598</v>
      </c>
      <c r="E162" s="882" t="s">
        <v>1614</v>
      </c>
      <c r="F162" s="955">
        <v>1632</v>
      </c>
      <c r="G162" s="937">
        <f>F162*(1-G1)</f>
        <v>1224</v>
      </c>
      <c r="H162" s="1004"/>
    </row>
    <row r="163" spans="1:8" ht="17.100000000000001" customHeight="1" x14ac:dyDescent="0.2">
      <c r="A163" s="799" t="s">
        <v>1487</v>
      </c>
      <c r="B163" s="194" t="s">
        <v>1486</v>
      </c>
      <c r="C163" s="811" t="s">
        <v>235</v>
      </c>
      <c r="D163" s="897" t="s">
        <v>1598</v>
      </c>
      <c r="E163" s="882" t="s">
        <v>1614</v>
      </c>
      <c r="F163" s="959">
        <v>2221</v>
      </c>
      <c r="G163" s="937">
        <f>F163*(1-G1)</f>
        <v>1665.75</v>
      </c>
      <c r="H163" s="1004"/>
    </row>
    <row r="164" spans="1:8" ht="17.100000000000001" customHeight="1" x14ac:dyDescent="0.2">
      <c r="A164" s="799" t="s">
        <v>1388</v>
      </c>
      <c r="B164" s="194" t="s">
        <v>1389</v>
      </c>
      <c r="C164" s="811" t="s">
        <v>235</v>
      </c>
      <c r="D164" s="897" t="s">
        <v>1598</v>
      </c>
      <c r="E164" s="882" t="s">
        <v>1614</v>
      </c>
      <c r="F164" s="959">
        <v>2406</v>
      </c>
      <c r="G164" s="937">
        <f>F164*(1-G1)</f>
        <v>1804.5</v>
      </c>
    </row>
    <row r="165" spans="1:8" ht="15" customHeight="1" x14ac:dyDescent="0.2">
      <c r="A165" s="799" t="s">
        <v>65</v>
      </c>
      <c r="B165" s="194" t="s">
        <v>421</v>
      </c>
      <c r="C165" s="811" t="s">
        <v>235</v>
      </c>
      <c r="D165" s="897" t="s">
        <v>1598</v>
      </c>
      <c r="E165" s="882" t="s">
        <v>1614</v>
      </c>
      <c r="F165" s="959">
        <v>2940</v>
      </c>
      <c r="G165" s="937">
        <f>F165*(1-G1)</f>
        <v>2205</v>
      </c>
    </row>
    <row r="166" spans="1:8" ht="15" customHeight="1" x14ac:dyDescent="0.2">
      <c r="A166" s="797" t="s">
        <v>66</v>
      </c>
      <c r="B166" s="191" t="s">
        <v>422</v>
      </c>
      <c r="C166" s="811" t="s">
        <v>235</v>
      </c>
      <c r="D166" s="897" t="s">
        <v>1598</v>
      </c>
      <c r="E166" s="882" t="s">
        <v>1614</v>
      </c>
      <c r="F166" s="955">
        <v>4180</v>
      </c>
      <c r="G166" s="937">
        <f>F166*(1-G1)</f>
        <v>3135</v>
      </c>
    </row>
    <row r="167" spans="1:8" ht="15" customHeight="1" x14ac:dyDescent="0.2">
      <c r="A167" s="797" t="s">
        <v>344</v>
      </c>
      <c r="B167" s="191" t="s">
        <v>423</v>
      </c>
      <c r="C167" s="811" t="s">
        <v>235</v>
      </c>
      <c r="D167" s="897" t="s">
        <v>1598</v>
      </c>
      <c r="E167" s="882" t="s">
        <v>1614</v>
      </c>
      <c r="F167" s="955">
        <v>4968</v>
      </c>
      <c r="G167" s="937">
        <f>F167*(1-G1)</f>
        <v>3726</v>
      </c>
    </row>
    <row r="168" spans="1:8" ht="15" customHeight="1" x14ac:dyDescent="0.2">
      <c r="A168" s="797" t="s">
        <v>67</v>
      </c>
      <c r="B168" s="191" t="s">
        <v>424</v>
      </c>
      <c r="C168" s="811" t="s">
        <v>235</v>
      </c>
      <c r="D168" s="897" t="s">
        <v>1598</v>
      </c>
      <c r="E168" s="882" t="s">
        <v>1614</v>
      </c>
      <c r="F168" s="955">
        <v>5077</v>
      </c>
      <c r="G168" s="937">
        <f>F168*(1-G1)</f>
        <v>3807.75</v>
      </c>
    </row>
    <row r="169" spans="1:8" ht="15" customHeight="1" x14ac:dyDescent="0.2">
      <c r="A169" s="797" t="s">
        <v>1420</v>
      </c>
      <c r="B169" s="191" t="s">
        <v>1385</v>
      </c>
      <c r="C169" s="811" t="s">
        <v>235</v>
      </c>
      <c r="D169" s="897" t="s">
        <v>1598</v>
      </c>
      <c r="E169" s="882" t="s">
        <v>1614</v>
      </c>
      <c r="F169" s="955">
        <v>8260</v>
      </c>
      <c r="G169" s="937">
        <f>F169*(1-G1)</f>
        <v>6195</v>
      </c>
    </row>
    <row r="170" spans="1:8" ht="15" customHeight="1" x14ac:dyDescent="0.2">
      <c r="A170" s="797" t="s">
        <v>1421</v>
      </c>
      <c r="B170" s="191" t="s">
        <v>1386</v>
      </c>
      <c r="C170" s="811" t="s">
        <v>235</v>
      </c>
      <c r="D170" s="897" t="s">
        <v>1598</v>
      </c>
      <c r="E170" s="882" t="s">
        <v>1614</v>
      </c>
      <c r="F170" s="955">
        <v>8668</v>
      </c>
      <c r="G170" s="937">
        <f>F170*(1-G1)</f>
        <v>6501</v>
      </c>
    </row>
    <row r="171" spans="1:8" ht="15" customHeight="1" x14ac:dyDescent="0.2">
      <c r="A171" s="797" t="s">
        <v>1422</v>
      </c>
      <c r="B171" s="191" t="s">
        <v>1387</v>
      </c>
      <c r="C171" s="811" t="s">
        <v>235</v>
      </c>
      <c r="D171" s="897" t="s">
        <v>1598</v>
      </c>
      <c r="E171" s="882" t="s">
        <v>1614</v>
      </c>
      <c r="F171" s="955">
        <v>8982</v>
      </c>
      <c r="G171" s="937">
        <f>F171*(1-G1)</f>
        <v>6736.5</v>
      </c>
    </row>
    <row r="172" spans="1:8" s="852" customFormat="1" ht="15" customHeight="1" x14ac:dyDescent="0.2">
      <c r="A172" s="856" t="s">
        <v>1653</v>
      </c>
      <c r="B172" s="191" t="s">
        <v>1650</v>
      </c>
      <c r="C172" s="842" t="s">
        <v>235</v>
      </c>
      <c r="D172" s="897" t="s">
        <v>1598</v>
      </c>
      <c r="E172" s="843" t="s">
        <v>1616</v>
      </c>
      <c r="F172" s="955">
        <v>17976</v>
      </c>
      <c r="G172" s="937">
        <f>F172*(1-G1)</f>
        <v>13482</v>
      </c>
      <c r="H172" s="1004"/>
    </row>
    <row r="173" spans="1:8" s="852" customFormat="1" ht="15" customHeight="1" x14ac:dyDescent="0.2">
      <c r="A173" s="856" t="s">
        <v>1654</v>
      </c>
      <c r="B173" s="191" t="s">
        <v>1651</v>
      </c>
      <c r="C173" s="842" t="s">
        <v>235</v>
      </c>
      <c r="D173" s="897" t="s">
        <v>1598</v>
      </c>
      <c r="E173" s="843" t="s">
        <v>1616</v>
      </c>
      <c r="F173" s="955">
        <v>18398</v>
      </c>
      <c r="G173" s="937">
        <f>F173*(1-G1)</f>
        <v>13798.5</v>
      </c>
      <c r="H173" s="1004"/>
    </row>
    <row r="174" spans="1:8" s="852" customFormat="1" ht="15" customHeight="1" x14ac:dyDescent="0.2">
      <c r="A174" s="856" t="s">
        <v>1655</v>
      </c>
      <c r="B174" s="191" t="s">
        <v>1652</v>
      </c>
      <c r="C174" s="842" t="s">
        <v>235</v>
      </c>
      <c r="D174" s="897" t="s">
        <v>1598</v>
      </c>
      <c r="E174" s="843" t="s">
        <v>1616</v>
      </c>
      <c r="F174" s="955">
        <v>18579</v>
      </c>
      <c r="G174" s="937">
        <f>F174*(1-G1)</f>
        <v>13934.25</v>
      </c>
      <c r="H174" s="1004"/>
    </row>
    <row r="175" spans="1:8" s="827" customFormat="1" ht="19.5" customHeight="1" x14ac:dyDescent="0.2">
      <c r="A175" s="1020" t="s">
        <v>1657</v>
      </c>
      <c r="B175" s="1020"/>
      <c r="C175" s="1020"/>
      <c r="D175" s="1020"/>
      <c r="E175" s="1020"/>
      <c r="F175" s="837"/>
      <c r="G175" s="984"/>
      <c r="H175" s="987"/>
    </row>
    <row r="176" spans="1:8" s="827" customFormat="1" ht="15" customHeight="1" x14ac:dyDescent="0.2">
      <c r="A176" s="818" t="s">
        <v>298</v>
      </c>
      <c r="B176" s="340" t="s">
        <v>294</v>
      </c>
      <c r="C176" s="811" t="s">
        <v>235</v>
      </c>
      <c r="D176" s="897" t="s">
        <v>1598</v>
      </c>
      <c r="E176" s="882" t="s">
        <v>1614</v>
      </c>
      <c r="F176" s="955">
        <v>596</v>
      </c>
      <c r="G176" s="937">
        <f>F176*(1-G1)</f>
        <v>447</v>
      </c>
      <c r="H176" s="987"/>
    </row>
    <row r="177" spans="1:8" s="827" customFormat="1" ht="15" customHeight="1" x14ac:dyDescent="0.2">
      <c r="A177" s="850" t="s">
        <v>1452</v>
      </c>
      <c r="B177" s="340" t="s">
        <v>1618</v>
      </c>
      <c r="C177" s="811" t="s">
        <v>235</v>
      </c>
      <c r="D177" s="897" t="s">
        <v>1598</v>
      </c>
      <c r="E177" s="882" t="s">
        <v>1614</v>
      </c>
      <c r="F177" s="960">
        <v>1368</v>
      </c>
      <c r="G177" s="937">
        <f>F177*(1-G1)</f>
        <v>1026</v>
      </c>
      <c r="H177" s="1004"/>
    </row>
    <row r="178" spans="1:8" s="827" customFormat="1" ht="15" customHeight="1" x14ac:dyDescent="0.2">
      <c r="A178" s="818" t="s">
        <v>88</v>
      </c>
      <c r="B178" s="340" t="s">
        <v>295</v>
      </c>
      <c r="C178" s="811" t="s">
        <v>235</v>
      </c>
      <c r="D178" s="897" t="s">
        <v>1598</v>
      </c>
      <c r="E178" s="882" t="s">
        <v>1614</v>
      </c>
      <c r="F178" s="960">
        <v>1592</v>
      </c>
      <c r="G178" s="937">
        <f>F178*(1-G1)</f>
        <v>1194</v>
      </c>
      <c r="H178" s="987"/>
    </row>
    <row r="179" spans="1:8" s="827" customFormat="1" ht="15" customHeight="1" x14ac:dyDescent="0.2">
      <c r="A179" s="818" t="s">
        <v>1517</v>
      </c>
      <c r="B179" s="340" t="s">
        <v>1516</v>
      </c>
      <c r="C179" s="811" t="s">
        <v>235</v>
      </c>
      <c r="D179" s="897" t="s">
        <v>1598</v>
      </c>
      <c r="E179" s="816" t="s">
        <v>1616</v>
      </c>
      <c r="F179" s="960">
        <v>7382</v>
      </c>
      <c r="G179" s="937">
        <f>F179*(1-G1)</f>
        <v>5536.5</v>
      </c>
      <c r="H179" s="1004"/>
    </row>
    <row r="180" spans="1:8" ht="21.95" customHeight="1" x14ac:dyDescent="0.2">
      <c r="A180" s="1021" t="s">
        <v>1623</v>
      </c>
      <c r="B180" s="1022"/>
      <c r="C180" s="1022"/>
      <c r="D180" s="1022"/>
      <c r="E180" s="1022"/>
      <c r="F180" s="886"/>
      <c r="G180" s="982"/>
    </row>
    <row r="181" spans="1:8" ht="15" customHeight="1" x14ac:dyDescent="0.2">
      <c r="A181" s="817" t="s">
        <v>68</v>
      </c>
      <c r="B181" s="885" t="s">
        <v>287</v>
      </c>
      <c r="C181" s="811" t="s">
        <v>235</v>
      </c>
      <c r="D181" s="897" t="s">
        <v>1598</v>
      </c>
      <c r="E181" s="882" t="s">
        <v>1614</v>
      </c>
      <c r="F181" s="954">
        <v>1608</v>
      </c>
      <c r="G181" s="937">
        <f>F181*(1-G1)</f>
        <v>1206</v>
      </c>
    </row>
    <row r="182" spans="1:8" ht="15" customHeight="1" x14ac:dyDescent="0.2">
      <c r="A182" s="817" t="s">
        <v>69</v>
      </c>
      <c r="B182" s="885" t="s">
        <v>288</v>
      </c>
      <c r="C182" s="811" t="s">
        <v>235</v>
      </c>
      <c r="D182" s="897" t="s">
        <v>1598</v>
      </c>
      <c r="E182" s="882" t="s">
        <v>1614</v>
      </c>
      <c r="F182" s="954">
        <v>1715</v>
      </c>
      <c r="G182" s="937">
        <f>F182*(1-G1)</f>
        <v>1286.25</v>
      </c>
    </row>
    <row r="183" spans="1:8" ht="15" customHeight="1" x14ac:dyDescent="0.2">
      <c r="A183" s="817" t="s">
        <v>1599</v>
      </c>
      <c r="B183" s="885" t="s">
        <v>1531</v>
      </c>
      <c r="C183" s="811" t="s">
        <v>235</v>
      </c>
      <c r="D183" s="897" t="s">
        <v>1598</v>
      </c>
      <c r="E183" s="882" t="s">
        <v>1614</v>
      </c>
      <c r="F183" s="954">
        <v>2436</v>
      </c>
      <c r="G183" s="937">
        <f>F183*(1-G1)</f>
        <v>1827</v>
      </c>
      <c r="H183" s="1004"/>
    </row>
    <row r="184" spans="1:8" ht="15" customHeight="1" x14ac:dyDescent="0.2">
      <c r="A184" s="817" t="s">
        <v>70</v>
      </c>
      <c r="B184" s="885" t="s">
        <v>289</v>
      </c>
      <c r="C184" s="811" t="s">
        <v>235</v>
      </c>
      <c r="D184" s="897" t="s">
        <v>1598</v>
      </c>
      <c r="E184" s="882" t="s">
        <v>1614</v>
      </c>
      <c r="F184" s="954">
        <v>2532</v>
      </c>
      <c r="G184" s="937">
        <f>F184*(1-G1)</f>
        <v>1899</v>
      </c>
    </row>
    <row r="185" spans="1:8" ht="15" customHeight="1" x14ac:dyDescent="0.2">
      <c r="A185" s="817" t="s">
        <v>1488</v>
      </c>
      <c r="B185" s="885" t="s">
        <v>1489</v>
      </c>
      <c r="C185" s="811" t="s">
        <v>235</v>
      </c>
      <c r="D185" s="897" t="s">
        <v>1598</v>
      </c>
      <c r="E185" s="882" t="s">
        <v>1614</v>
      </c>
      <c r="F185" s="954">
        <v>3857</v>
      </c>
      <c r="G185" s="937">
        <f>F185*(1-G1)</f>
        <v>2892.75</v>
      </c>
      <c r="H185" s="1004"/>
    </row>
    <row r="186" spans="1:8" ht="15" customHeight="1" x14ac:dyDescent="0.2">
      <c r="A186" s="817" t="s">
        <v>71</v>
      </c>
      <c r="B186" s="885" t="s">
        <v>290</v>
      </c>
      <c r="C186" s="811" t="s">
        <v>235</v>
      </c>
      <c r="D186" s="897" t="s">
        <v>1598</v>
      </c>
      <c r="E186" s="882" t="s">
        <v>1614</v>
      </c>
      <c r="F186" s="954">
        <v>3991</v>
      </c>
      <c r="G186" s="937">
        <f>F186*(1-G1)</f>
        <v>2993.25</v>
      </c>
    </row>
    <row r="187" spans="1:8" s="827" customFormat="1" ht="15" customHeight="1" x14ac:dyDescent="0.2">
      <c r="A187" s="822" t="s">
        <v>1427</v>
      </c>
      <c r="B187" s="885" t="s">
        <v>1390</v>
      </c>
      <c r="C187" s="811" t="s">
        <v>235</v>
      </c>
      <c r="D187" s="897" t="s">
        <v>1598</v>
      </c>
      <c r="E187" s="882" t="s">
        <v>1614</v>
      </c>
      <c r="F187" s="959">
        <v>11237</v>
      </c>
      <c r="G187" s="937">
        <f>F187*(1-G1)</f>
        <v>8427.75</v>
      </c>
      <c r="H187" s="987"/>
    </row>
    <row r="188" spans="1:8" s="827" customFormat="1" ht="15" customHeight="1" x14ac:dyDescent="0.2">
      <c r="A188" s="822" t="s">
        <v>72</v>
      </c>
      <c r="B188" s="885" t="s">
        <v>285</v>
      </c>
      <c r="C188" s="811" t="s">
        <v>235</v>
      </c>
      <c r="D188" s="897" t="s">
        <v>1598</v>
      </c>
      <c r="E188" s="882" t="s">
        <v>1614</v>
      </c>
      <c r="F188" s="959">
        <v>13433</v>
      </c>
      <c r="G188" s="937">
        <f>F188*(1-G1)</f>
        <v>10074.75</v>
      </c>
      <c r="H188" s="987"/>
    </row>
    <row r="189" spans="1:8" s="827" customFormat="1" ht="15" customHeight="1" x14ac:dyDescent="0.2">
      <c r="A189" s="822" t="s">
        <v>73</v>
      </c>
      <c r="B189" s="885" t="s">
        <v>286</v>
      </c>
      <c r="C189" s="811" t="s">
        <v>235</v>
      </c>
      <c r="D189" s="897" t="s">
        <v>1598</v>
      </c>
      <c r="E189" s="882" t="s">
        <v>1614</v>
      </c>
      <c r="F189" s="959">
        <v>15771</v>
      </c>
      <c r="G189" s="937">
        <f>F189*(1-G1)</f>
        <v>11828.25</v>
      </c>
      <c r="H189" s="987"/>
    </row>
    <row r="190" spans="1:8" s="827" customFormat="1" ht="15" customHeight="1" x14ac:dyDescent="0.2">
      <c r="A190" s="822" t="s">
        <v>346</v>
      </c>
      <c r="B190" s="885" t="s">
        <v>345</v>
      </c>
      <c r="C190" s="811" t="s">
        <v>235</v>
      </c>
      <c r="D190" s="897" t="s">
        <v>1598</v>
      </c>
      <c r="E190" s="882" t="s">
        <v>1614</v>
      </c>
      <c r="F190" s="959">
        <v>16805</v>
      </c>
      <c r="G190" s="937">
        <f>F190*(1-G1)</f>
        <v>12603.75</v>
      </c>
      <c r="H190" s="987"/>
    </row>
    <row r="191" spans="1:8" s="827" customFormat="1" ht="15" customHeight="1" x14ac:dyDescent="0.2">
      <c r="A191" s="822" t="s">
        <v>339</v>
      </c>
      <c r="B191" s="885" t="s">
        <v>338</v>
      </c>
      <c r="C191" s="811" t="s">
        <v>235</v>
      </c>
      <c r="D191" s="897" t="s">
        <v>1598</v>
      </c>
      <c r="E191" s="882" t="s">
        <v>1614</v>
      </c>
      <c r="F191" s="959">
        <v>18576</v>
      </c>
      <c r="G191" s="937">
        <f>F191*(1-G1)</f>
        <v>13932</v>
      </c>
      <c r="H191" s="987"/>
    </row>
    <row r="192" spans="1:8" s="827" customFormat="1" ht="15" customHeight="1" x14ac:dyDescent="0.2">
      <c r="A192" s="822" t="s">
        <v>1392</v>
      </c>
      <c r="B192" s="194" t="s">
        <v>1621</v>
      </c>
      <c r="C192" s="811" t="s">
        <v>235</v>
      </c>
      <c r="D192" s="897" t="s">
        <v>1598</v>
      </c>
      <c r="E192" s="882" t="s">
        <v>1614</v>
      </c>
      <c r="F192" s="959">
        <v>29976</v>
      </c>
      <c r="G192" s="937">
        <f>F192*(1-G1)</f>
        <v>22482</v>
      </c>
      <c r="H192" s="987"/>
    </row>
    <row r="193" spans="1:11" s="827" customFormat="1" ht="15" customHeight="1" x14ac:dyDescent="0.2">
      <c r="A193" s="822" t="s">
        <v>1395</v>
      </c>
      <c r="B193" s="194" t="s">
        <v>1397</v>
      </c>
      <c r="C193" s="811" t="s">
        <v>235</v>
      </c>
      <c r="D193" s="897" t="s">
        <v>1598</v>
      </c>
      <c r="E193" s="882" t="s">
        <v>1614</v>
      </c>
      <c r="F193" s="959">
        <v>32600</v>
      </c>
      <c r="G193" s="937">
        <f>F193*(1-G1)</f>
        <v>24450</v>
      </c>
      <c r="H193" s="987"/>
    </row>
    <row r="194" spans="1:11" s="827" customFormat="1" ht="15" customHeight="1" x14ac:dyDescent="0.2">
      <c r="A194" s="822" t="s">
        <v>1396</v>
      </c>
      <c r="B194" s="194" t="s">
        <v>1398</v>
      </c>
      <c r="C194" s="811" t="s">
        <v>235</v>
      </c>
      <c r="D194" s="897" t="s">
        <v>1598</v>
      </c>
      <c r="E194" s="882" t="s">
        <v>1614</v>
      </c>
      <c r="F194" s="959">
        <v>32914</v>
      </c>
      <c r="G194" s="937">
        <f>F194*(1-G1)</f>
        <v>24685.5</v>
      </c>
      <c r="H194" s="987"/>
    </row>
    <row r="195" spans="1:11" s="827" customFormat="1" ht="15" customHeight="1" x14ac:dyDescent="0.2">
      <c r="A195" s="822" t="s">
        <v>1551</v>
      </c>
      <c r="B195" s="194" t="s">
        <v>1552</v>
      </c>
      <c r="C195" s="811" t="s">
        <v>235</v>
      </c>
      <c r="D195" s="897" t="s">
        <v>1598</v>
      </c>
      <c r="E195" s="816" t="s">
        <v>1616</v>
      </c>
      <c r="F195" s="959">
        <v>65125</v>
      </c>
      <c r="G195" s="937">
        <f>F195*(1-G1)</f>
        <v>48843.75</v>
      </c>
      <c r="H195" s="1004"/>
    </row>
    <row r="196" spans="1:11" s="827" customFormat="1" ht="15" customHeight="1" x14ac:dyDescent="0.2">
      <c r="A196" s="822" t="s">
        <v>1559</v>
      </c>
      <c r="B196" s="194" t="s">
        <v>1590</v>
      </c>
      <c r="C196" s="811" t="s">
        <v>235</v>
      </c>
      <c r="D196" s="897" t="s">
        <v>1598</v>
      </c>
      <c r="E196" s="816" t="s">
        <v>1616</v>
      </c>
      <c r="F196" s="959">
        <v>65547</v>
      </c>
      <c r="G196" s="937">
        <f>F196*(1-G1)</f>
        <v>49160.25</v>
      </c>
      <c r="H196" s="1004"/>
    </row>
    <row r="197" spans="1:11" s="827" customFormat="1" ht="15" customHeight="1" x14ac:dyDescent="0.2">
      <c r="A197" s="822" t="s">
        <v>1560</v>
      </c>
      <c r="B197" s="194" t="s">
        <v>1591</v>
      </c>
      <c r="C197" s="811" t="s">
        <v>235</v>
      </c>
      <c r="D197" s="897" t="s">
        <v>1598</v>
      </c>
      <c r="E197" s="816" t="s">
        <v>1616</v>
      </c>
      <c r="F197" s="959">
        <v>65727</v>
      </c>
      <c r="G197" s="937">
        <f>F197*(1-G1)</f>
        <v>49295.25</v>
      </c>
      <c r="H197" s="1004"/>
      <c r="I197" s="156"/>
    </row>
    <row r="198" spans="1:11" ht="15" customHeight="1" x14ac:dyDescent="0.2">
      <c r="A198" s="1020" t="s">
        <v>1624</v>
      </c>
      <c r="B198" s="1020"/>
      <c r="C198" s="1020"/>
      <c r="D198" s="1020"/>
      <c r="E198" s="1020"/>
      <c r="F198" s="741"/>
      <c r="G198" s="984"/>
    </row>
    <row r="199" spans="1:11" ht="15" customHeight="1" x14ac:dyDescent="0.2">
      <c r="A199" s="806" t="s">
        <v>405</v>
      </c>
      <c r="B199" s="193" t="s">
        <v>1611</v>
      </c>
      <c r="C199" s="811" t="s">
        <v>235</v>
      </c>
      <c r="D199" s="897" t="s">
        <v>1598</v>
      </c>
      <c r="E199" s="882" t="s">
        <v>1614</v>
      </c>
      <c r="F199" s="954">
        <v>554</v>
      </c>
      <c r="G199" s="937">
        <f>F199*(1-G1)</f>
        <v>415.5</v>
      </c>
    </row>
    <row r="200" spans="1:11" ht="15" customHeight="1" x14ac:dyDescent="0.2">
      <c r="A200" s="806" t="s">
        <v>407</v>
      </c>
      <c r="B200" s="193" t="s">
        <v>406</v>
      </c>
      <c r="C200" s="811" t="s">
        <v>235</v>
      </c>
      <c r="D200" s="897" t="s">
        <v>1598</v>
      </c>
      <c r="E200" s="882" t="s">
        <v>1614</v>
      </c>
      <c r="F200" s="954">
        <v>228</v>
      </c>
      <c r="G200" s="937">
        <f>F200*(1-G1)</f>
        <v>171</v>
      </c>
    </row>
    <row r="201" spans="1:11" ht="15" customHeight="1" x14ac:dyDescent="0.2">
      <c r="A201" s="807" t="s">
        <v>1361</v>
      </c>
      <c r="B201" s="342" t="s">
        <v>1610</v>
      </c>
      <c r="C201" s="811" t="s">
        <v>235</v>
      </c>
      <c r="D201" s="897" t="s">
        <v>1598</v>
      </c>
      <c r="E201" s="882" t="s">
        <v>1614</v>
      </c>
      <c r="F201" s="954">
        <v>68</v>
      </c>
      <c r="G201" s="937">
        <f>F201*(1-G1)</f>
        <v>51</v>
      </c>
    </row>
    <row r="202" spans="1:11" s="852" customFormat="1" ht="15" customHeight="1" x14ac:dyDescent="0.2">
      <c r="A202" s="841" t="s">
        <v>1658</v>
      </c>
      <c r="B202" s="193" t="s">
        <v>1715</v>
      </c>
      <c r="C202" s="842" t="s">
        <v>235</v>
      </c>
      <c r="D202" s="897" t="s">
        <v>1598</v>
      </c>
      <c r="E202" s="882" t="s">
        <v>1614</v>
      </c>
      <c r="F202" s="954">
        <v>332</v>
      </c>
      <c r="G202" s="937">
        <f>F202*(1-G1)</f>
        <v>249</v>
      </c>
      <c r="H202" s="1004"/>
    </row>
    <row r="203" spans="1:11" ht="15" customHeight="1" x14ac:dyDescent="0.2">
      <c r="A203" s="726" t="s">
        <v>1453</v>
      </c>
      <c r="B203" s="193" t="s">
        <v>1454</v>
      </c>
      <c r="C203" s="811" t="s">
        <v>235</v>
      </c>
      <c r="D203" s="897" t="s">
        <v>1598</v>
      </c>
      <c r="E203" s="882" t="s">
        <v>1614</v>
      </c>
      <c r="F203" s="954">
        <v>441</v>
      </c>
      <c r="G203" s="937">
        <f>F203*(1-G1)</f>
        <v>330.75</v>
      </c>
    </row>
    <row r="204" spans="1:11" s="827" customFormat="1" ht="15" customHeight="1" x14ac:dyDescent="0.2">
      <c r="A204" s="817" t="s">
        <v>1458</v>
      </c>
      <c r="B204" s="887" t="s">
        <v>1625</v>
      </c>
      <c r="C204" s="811" t="s">
        <v>235</v>
      </c>
      <c r="D204" s="897" t="s">
        <v>1598</v>
      </c>
      <c r="E204" s="882" t="s">
        <v>1614</v>
      </c>
      <c r="F204" s="954">
        <v>546</v>
      </c>
      <c r="G204" s="937">
        <f>F204*(1-G1)</f>
        <v>409.5</v>
      </c>
      <c r="H204" s="987"/>
    </row>
    <row r="205" spans="1:11" s="827" customFormat="1" ht="15" customHeight="1" x14ac:dyDescent="0.2">
      <c r="A205" s="817" t="s">
        <v>1459</v>
      </c>
      <c r="B205" s="887" t="s">
        <v>1457</v>
      </c>
      <c r="C205" s="811" t="s">
        <v>235</v>
      </c>
      <c r="D205" s="897" t="s">
        <v>1598</v>
      </c>
      <c r="E205" s="882" t="s">
        <v>1614</v>
      </c>
      <c r="F205" s="954">
        <v>628</v>
      </c>
      <c r="G205" s="937">
        <f>F205*(1-G1)</f>
        <v>471</v>
      </c>
      <c r="H205" s="987"/>
    </row>
    <row r="206" spans="1:11" ht="15" customHeight="1" x14ac:dyDescent="0.2">
      <c r="A206" s="806" t="s">
        <v>411</v>
      </c>
      <c r="B206" s="193" t="s">
        <v>410</v>
      </c>
      <c r="C206" s="811" t="s">
        <v>235</v>
      </c>
      <c r="D206" s="897" t="s">
        <v>1598</v>
      </c>
      <c r="E206" s="882" t="s">
        <v>1614</v>
      </c>
      <c r="F206" s="954">
        <v>4536</v>
      </c>
      <c r="G206" s="937">
        <f>F206*(1-G1)</f>
        <v>3402</v>
      </c>
      <c r="K206" s="156"/>
    </row>
    <row r="207" spans="1:11" ht="15" customHeight="1" x14ac:dyDescent="0.2">
      <c r="A207" s="806" t="s">
        <v>413</v>
      </c>
      <c r="B207" s="193" t="s">
        <v>412</v>
      </c>
      <c r="C207" s="811" t="s">
        <v>235</v>
      </c>
      <c r="D207" s="897" t="s">
        <v>1598</v>
      </c>
      <c r="E207" s="882" t="s">
        <v>1614</v>
      </c>
      <c r="F207" s="954">
        <v>5634</v>
      </c>
      <c r="G207" s="937">
        <f>F207*(1-G1)</f>
        <v>4225.5</v>
      </c>
    </row>
    <row r="208" spans="1:11" ht="15" customHeight="1" x14ac:dyDescent="0.2">
      <c r="A208" s="718" t="s">
        <v>1394</v>
      </c>
      <c r="B208" s="484" t="s">
        <v>1622</v>
      </c>
      <c r="C208" s="811" t="s">
        <v>235</v>
      </c>
      <c r="D208" s="897" t="s">
        <v>1598</v>
      </c>
      <c r="E208" s="882" t="s">
        <v>1614</v>
      </c>
      <c r="F208" s="959">
        <v>11320</v>
      </c>
      <c r="G208" s="937">
        <f>F208*(1-G1)</f>
        <v>8490</v>
      </c>
    </row>
    <row r="209" spans="1:10" ht="15" customHeight="1" x14ac:dyDescent="0.2">
      <c r="A209" s="718" t="s">
        <v>1562</v>
      </c>
      <c r="B209" s="484" t="s">
        <v>1561</v>
      </c>
      <c r="C209" s="811" t="s">
        <v>235</v>
      </c>
      <c r="D209" s="897" t="s">
        <v>1598</v>
      </c>
      <c r="E209" s="816" t="s">
        <v>1616</v>
      </c>
      <c r="F209" s="959">
        <v>21900</v>
      </c>
      <c r="G209" s="937">
        <f>F209*(1-G1)</f>
        <v>16425</v>
      </c>
    </row>
    <row r="210" spans="1:10" ht="19.5" customHeight="1" x14ac:dyDescent="0.2">
      <c r="A210" s="1023" t="s">
        <v>1550</v>
      </c>
      <c r="B210" s="1023"/>
      <c r="C210" s="1023"/>
      <c r="D210" s="1023"/>
      <c r="E210" s="1023"/>
      <c r="F210" s="740"/>
      <c r="G210" s="981"/>
    </row>
    <row r="211" spans="1:10" ht="15" customHeight="1" x14ac:dyDescent="0.2">
      <c r="A211" s="808" t="s">
        <v>397</v>
      </c>
      <c r="B211" s="340" t="s">
        <v>396</v>
      </c>
      <c r="C211" s="811" t="s">
        <v>235</v>
      </c>
      <c r="D211" s="897" t="s">
        <v>1598</v>
      </c>
      <c r="E211" s="882" t="s">
        <v>1614</v>
      </c>
      <c r="F211" s="955">
        <v>662</v>
      </c>
      <c r="G211" s="937">
        <f>F211*(1-G1)</f>
        <v>496.5</v>
      </c>
    </row>
    <row r="212" spans="1:10" ht="15" customHeight="1" x14ac:dyDescent="0.2">
      <c r="A212" s="808" t="s">
        <v>399</v>
      </c>
      <c r="B212" s="340" t="s">
        <v>398</v>
      </c>
      <c r="C212" s="811" t="s">
        <v>235</v>
      </c>
      <c r="D212" s="897" t="s">
        <v>1598</v>
      </c>
      <c r="E212" s="882" t="s">
        <v>1614</v>
      </c>
      <c r="F212" s="955">
        <v>769</v>
      </c>
      <c r="G212" s="937">
        <f>F212*(1-G1)</f>
        <v>576.75</v>
      </c>
    </row>
    <row r="213" spans="1:10" ht="15" customHeight="1" x14ac:dyDescent="0.2">
      <c r="A213" s="808" t="s">
        <v>1494</v>
      </c>
      <c r="B213" s="340" t="s">
        <v>1493</v>
      </c>
      <c r="C213" s="811" t="s">
        <v>235</v>
      </c>
      <c r="D213" s="897" t="s">
        <v>1598</v>
      </c>
      <c r="E213" s="882" t="s">
        <v>1614</v>
      </c>
      <c r="F213" s="955">
        <v>1479</v>
      </c>
      <c r="G213" s="937">
        <f>F213*(1-G1)</f>
        <v>1109.25</v>
      </c>
      <c r="H213" s="1004"/>
    </row>
    <row r="214" spans="1:10" ht="15" customHeight="1" x14ac:dyDescent="0.2">
      <c r="A214" s="808" t="s">
        <v>401</v>
      </c>
      <c r="B214" s="340" t="s">
        <v>400</v>
      </c>
      <c r="C214" s="811" t="s">
        <v>235</v>
      </c>
      <c r="D214" s="897" t="s">
        <v>1598</v>
      </c>
      <c r="E214" s="882" t="s">
        <v>1614</v>
      </c>
      <c r="F214" s="955">
        <v>1598</v>
      </c>
      <c r="G214" s="937">
        <f>F214*(1-G1)</f>
        <v>1198.5</v>
      </c>
    </row>
    <row r="215" spans="1:10" ht="15" customHeight="1" x14ac:dyDescent="0.2">
      <c r="A215" s="808" t="s">
        <v>1492</v>
      </c>
      <c r="B215" s="340" t="s">
        <v>1491</v>
      </c>
      <c r="C215" s="811" t="s">
        <v>235</v>
      </c>
      <c r="D215" s="897" t="s">
        <v>1598</v>
      </c>
      <c r="E215" s="882" t="s">
        <v>1614</v>
      </c>
      <c r="F215" s="955">
        <v>1832</v>
      </c>
      <c r="G215" s="937">
        <f>F215*(1-G1)</f>
        <v>1374</v>
      </c>
      <c r="H215" s="1004"/>
    </row>
    <row r="216" spans="1:10" ht="15" customHeight="1" x14ac:dyDescent="0.2">
      <c r="A216" s="808" t="s">
        <v>403</v>
      </c>
      <c r="B216" s="340" t="s">
        <v>402</v>
      </c>
      <c r="C216" s="811" t="s">
        <v>235</v>
      </c>
      <c r="D216" s="897" t="s">
        <v>1598</v>
      </c>
      <c r="E216" s="882" t="s">
        <v>1614</v>
      </c>
      <c r="F216" s="955">
        <v>1966</v>
      </c>
      <c r="G216" s="937">
        <f>F216*(1-G1)</f>
        <v>1474.5</v>
      </c>
    </row>
    <row r="217" spans="1:10" ht="18.75" customHeight="1" x14ac:dyDescent="0.2">
      <c r="A217" s="1021" t="s">
        <v>451</v>
      </c>
      <c r="B217" s="1022"/>
      <c r="C217" s="1022"/>
      <c r="D217" s="1022"/>
      <c r="E217" s="1022"/>
      <c r="F217" s="886"/>
      <c r="G217" s="982"/>
    </row>
    <row r="218" spans="1:10" ht="15" customHeight="1" x14ac:dyDescent="0.2">
      <c r="A218" s="817" t="s">
        <v>83</v>
      </c>
      <c r="B218" s="891" t="s">
        <v>279</v>
      </c>
      <c r="C218" s="811" t="s">
        <v>235</v>
      </c>
      <c r="D218" s="897" t="s">
        <v>1598</v>
      </c>
      <c r="E218" s="882" t="s">
        <v>1614</v>
      </c>
      <c r="F218" s="961">
        <v>1476</v>
      </c>
      <c r="G218" s="937">
        <f>F218*(1-G1)</f>
        <v>1107</v>
      </c>
    </row>
    <row r="219" spans="1:10" ht="15" customHeight="1" x14ac:dyDescent="0.2">
      <c r="A219" s="817" t="s">
        <v>84</v>
      </c>
      <c r="B219" s="891" t="s">
        <v>280</v>
      </c>
      <c r="C219" s="811" t="s">
        <v>235</v>
      </c>
      <c r="D219" s="897" t="s">
        <v>1598</v>
      </c>
      <c r="E219" s="882" t="s">
        <v>1614</v>
      </c>
      <c r="F219" s="961">
        <v>1583</v>
      </c>
      <c r="G219" s="937">
        <f>F219*(1-G1)</f>
        <v>1187.25</v>
      </c>
    </row>
    <row r="220" spans="1:10" ht="15" customHeight="1" x14ac:dyDescent="0.2">
      <c r="A220" s="817" t="s">
        <v>425</v>
      </c>
      <c r="B220" s="193" t="s">
        <v>426</v>
      </c>
      <c r="C220" s="811" t="s">
        <v>235</v>
      </c>
      <c r="D220" s="897" t="s">
        <v>1598</v>
      </c>
      <c r="E220" s="882" t="s">
        <v>1614</v>
      </c>
      <c r="F220" s="961">
        <v>814</v>
      </c>
      <c r="G220" s="937">
        <f>F220*(1-G1)</f>
        <v>610.5</v>
      </c>
    </row>
    <row r="221" spans="1:10" ht="20.25" customHeight="1" x14ac:dyDescent="0.2">
      <c r="A221" s="1021" t="s">
        <v>447</v>
      </c>
      <c r="B221" s="1022"/>
      <c r="C221" s="1022"/>
      <c r="D221" s="1022"/>
      <c r="E221" s="1022"/>
      <c r="F221" s="886"/>
      <c r="G221" s="982"/>
      <c r="J221" s="156"/>
    </row>
    <row r="222" spans="1:10" ht="15" customHeight="1" x14ac:dyDescent="0.2">
      <c r="A222" s="822" t="s">
        <v>85</v>
      </c>
      <c r="B222" s="885" t="s">
        <v>281</v>
      </c>
      <c r="C222" s="811" t="s">
        <v>235</v>
      </c>
      <c r="D222" s="897" t="s">
        <v>1598</v>
      </c>
      <c r="E222" s="882" t="s">
        <v>1614</v>
      </c>
      <c r="F222" s="962">
        <v>1166</v>
      </c>
      <c r="G222" s="937">
        <f>F222*(1-G1)</f>
        <v>874.5</v>
      </c>
    </row>
    <row r="223" spans="1:10" s="827" customFormat="1" ht="15" customHeight="1" x14ac:dyDescent="0.2">
      <c r="A223" s="822" t="s">
        <v>86</v>
      </c>
      <c r="B223" s="885" t="s">
        <v>282</v>
      </c>
      <c r="C223" s="811" t="s">
        <v>235</v>
      </c>
      <c r="D223" s="897" t="s">
        <v>1598</v>
      </c>
      <c r="E223" s="882" t="s">
        <v>1614</v>
      </c>
      <c r="F223" s="962">
        <v>1737</v>
      </c>
      <c r="G223" s="937">
        <f>F223*(1-G1)</f>
        <v>1302.75</v>
      </c>
      <c r="H223" s="987"/>
    </row>
    <row r="224" spans="1:10" s="827" customFormat="1" ht="15" customHeight="1" x14ac:dyDescent="0.2">
      <c r="A224" s="817" t="s">
        <v>1500</v>
      </c>
      <c r="B224" s="885" t="s">
        <v>1499</v>
      </c>
      <c r="C224" s="811" t="s">
        <v>235</v>
      </c>
      <c r="D224" s="897" t="s">
        <v>1598</v>
      </c>
      <c r="E224" s="882" t="s">
        <v>1614</v>
      </c>
      <c r="F224" s="954">
        <v>2963</v>
      </c>
      <c r="G224" s="937">
        <f>F224*(1-G1)</f>
        <v>2222.25</v>
      </c>
      <c r="H224" s="987"/>
    </row>
    <row r="225" spans="1:10" s="827" customFormat="1" ht="15" customHeight="1" x14ac:dyDescent="0.2">
      <c r="A225" s="817" t="s">
        <v>87</v>
      </c>
      <c r="B225" s="885" t="s">
        <v>283</v>
      </c>
      <c r="C225" s="811" t="s">
        <v>235</v>
      </c>
      <c r="D225" s="897" t="s">
        <v>1598</v>
      </c>
      <c r="E225" s="882" t="s">
        <v>1614</v>
      </c>
      <c r="F225" s="954">
        <v>3082</v>
      </c>
      <c r="G225" s="937">
        <f>F225*(1-G1)</f>
        <v>2311.5</v>
      </c>
      <c r="H225" s="987"/>
    </row>
    <row r="226" spans="1:10" s="827" customFormat="1" ht="15" customHeight="1" x14ac:dyDescent="0.2">
      <c r="A226" s="817" t="s">
        <v>1628</v>
      </c>
      <c r="B226" s="885" t="s">
        <v>1627</v>
      </c>
      <c r="C226" s="811" t="s">
        <v>235</v>
      </c>
      <c r="D226" s="897" t="s">
        <v>1598</v>
      </c>
      <c r="E226" s="882" t="s">
        <v>1614</v>
      </c>
      <c r="F226" s="954">
        <v>5126</v>
      </c>
      <c r="G226" s="937">
        <f>F226*(1-G1)</f>
        <v>3844.5</v>
      </c>
      <c r="H226" s="1004"/>
    </row>
    <row r="227" spans="1:10" s="827" customFormat="1" ht="15" customHeight="1" x14ac:dyDescent="0.2">
      <c r="A227" s="817" t="s">
        <v>1630</v>
      </c>
      <c r="B227" s="885" t="s">
        <v>1629</v>
      </c>
      <c r="C227" s="811" t="s">
        <v>235</v>
      </c>
      <c r="D227" s="897" t="s">
        <v>1598</v>
      </c>
      <c r="E227" s="882" t="s">
        <v>1614</v>
      </c>
      <c r="F227" s="954">
        <v>5260</v>
      </c>
      <c r="G227" s="937">
        <f>F227*(1-G1)</f>
        <v>3945</v>
      </c>
      <c r="H227" s="1004"/>
    </row>
    <row r="228" spans="1:10" s="827" customFormat="1" ht="13.5" customHeight="1" x14ac:dyDescent="0.2">
      <c r="A228" s="1024" t="s">
        <v>1660</v>
      </c>
      <c r="B228" s="1024"/>
      <c r="C228" s="1024"/>
      <c r="D228" s="1024"/>
      <c r="E228" s="1024"/>
      <c r="F228" s="320"/>
      <c r="G228" s="320"/>
      <c r="H228" s="987"/>
    </row>
    <row r="229" spans="1:10" ht="15" customHeight="1" x14ac:dyDescent="0.2">
      <c r="A229" s="822" t="s">
        <v>428</v>
      </c>
      <c r="B229" s="194" t="s">
        <v>1399</v>
      </c>
      <c r="C229" s="811" t="s">
        <v>235</v>
      </c>
      <c r="D229" s="897" t="s">
        <v>1598</v>
      </c>
      <c r="E229" s="882" t="s">
        <v>1614</v>
      </c>
      <c r="F229" s="962">
        <v>396</v>
      </c>
      <c r="G229" s="937">
        <f>F229*(1-G1)</f>
        <v>297</v>
      </c>
    </row>
    <row r="230" spans="1:10" s="827" customFormat="1" ht="15" customHeight="1" x14ac:dyDescent="0.2">
      <c r="A230" s="822" t="s">
        <v>429</v>
      </c>
      <c r="B230" s="194" t="s">
        <v>1495</v>
      </c>
      <c r="C230" s="811" t="s">
        <v>235</v>
      </c>
      <c r="D230" s="897" t="s">
        <v>1598</v>
      </c>
      <c r="E230" s="882" t="s">
        <v>1614</v>
      </c>
      <c r="F230" s="962">
        <v>942</v>
      </c>
      <c r="G230" s="937">
        <f>F230*(1-G1)</f>
        <v>706.5</v>
      </c>
      <c r="H230" s="987"/>
    </row>
    <row r="231" spans="1:10" s="827" customFormat="1" ht="15" customHeight="1" x14ac:dyDescent="0.2">
      <c r="A231" s="817" t="s">
        <v>430</v>
      </c>
      <c r="B231" s="193" t="s">
        <v>1400</v>
      </c>
      <c r="C231" s="811" t="s">
        <v>235</v>
      </c>
      <c r="D231" s="897" t="s">
        <v>1598</v>
      </c>
      <c r="E231" s="882" t="s">
        <v>1614</v>
      </c>
      <c r="F231" s="954">
        <v>1236</v>
      </c>
      <c r="G231" s="937">
        <f>F231*(1-G1)</f>
        <v>927</v>
      </c>
      <c r="H231" s="987"/>
    </row>
    <row r="232" spans="1:10" ht="15" customHeight="1" x14ac:dyDescent="0.2">
      <c r="A232" s="813" t="s">
        <v>1659</v>
      </c>
      <c r="B232" s="179" t="s">
        <v>1661</v>
      </c>
      <c r="C232" s="821" t="s">
        <v>372</v>
      </c>
      <c r="D232" s="897"/>
      <c r="E232" s="882" t="s">
        <v>1614</v>
      </c>
      <c r="F232" s="946">
        <v>1810</v>
      </c>
      <c r="G232" s="937">
        <f>F232*(1-G1)</f>
        <v>1357.5</v>
      </c>
      <c r="H232" s="1004"/>
    </row>
    <row r="233" spans="1:10" ht="18" customHeight="1" x14ac:dyDescent="0.2">
      <c r="A233" s="1021" t="s">
        <v>452</v>
      </c>
      <c r="B233" s="1022"/>
      <c r="C233" s="1022"/>
      <c r="D233" s="1022"/>
      <c r="E233" s="1022"/>
      <c r="F233" s="886"/>
      <c r="G233" s="982"/>
    </row>
    <row r="234" spans="1:10" ht="15" customHeight="1" x14ac:dyDescent="0.2">
      <c r="A234" s="817" t="s">
        <v>165</v>
      </c>
      <c r="B234" s="885" t="s">
        <v>278</v>
      </c>
      <c r="C234" s="811" t="s">
        <v>235</v>
      </c>
      <c r="D234" s="897" t="s">
        <v>1598</v>
      </c>
      <c r="E234" s="882" t="s">
        <v>1614</v>
      </c>
      <c r="F234" s="961">
        <v>1484</v>
      </c>
      <c r="G234" s="937">
        <f>F234*(1-G1)</f>
        <v>1113</v>
      </c>
    </row>
    <row r="235" spans="1:10" ht="15" customHeight="1" x14ac:dyDescent="0.2">
      <c r="A235" s="817" t="s">
        <v>166</v>
      </c>
      <c r="B235" s="885" t="s">
        <v>277</v>
      </c>
      <c r="C235" s="811" t="s">
        <v>235</v>
      </c>
      <c r="D235" s="897" t="s">
        <v>1598</v>
      </c>
      <c r="E235" s="882" t="s">
        <v>1614</v>
      </c>
      <c r="F235" s="961">
        <v>1591</v>
      </c>
      <c r="G235" s="937">
        <f>F235*(1-G1)</f>
        <v>1193.25</v>
      </c>
      <c r="J235" s="156"/>
    </row>
    <row r="236" spans="1:10" ht="15" customHeight="1" x14ac:dyDescent="0.2">
      <c r="A236" s="822" t="s">
        <v>433</v>
      </c>
      <c r="B236" s="194" t="s">
        <v>432</v>
      </c>
      <c r="C236" s="811" t="s">
        <v>235</v>
      </c>
      <c r="D236" s="897" t="s">
        <v>1598</v>
      </c>
      <c r="E236" s="882" t="s">
        <v>1614</v>
      </c>
      <c r="F236" s="962">
        <v>714</v>
      </c>
      <c r="G236" s="937">
        <f>F236*(1-G1)</f>
        <v>535.5</v>
      </c>
      <c r="H236" s="1005"/>
    </row>
    <row r="237" spans="1:10" ht="18.75" customHeight="1" x14ac:dyDescent="0.2">
      <c r="A237" s="1021" t="s">
        <v>1637</v>
      </c>
      <c r="B237" s="1022"/>
      <c r="C237" s="1022"/>
      <c r="D237" s="1022"/>
      <c r="E237" s="1022"/>
      <c r="F237" s="886"/>
      <c r="G237" s="982"/>
    </row>
    <row r="238" spans="1:10" ht="15" customHeight="1" x14ac:dyDescent="0.2">
      <c r="A238" s="817" t="s">
        <v>74</v>
      </c>
      <c r="B238" s="885" t="s">
        <v>267</v>
      </c>
      <c r="C238" s="811" t="s">
        <v>235</v>
      </c>
      <c r="D238" s="897" t="s">
        <v>1598</v>
      </c>
      <c r="E238" s="882" t="s">
        <v>1614</v>
      </c>
      <c r="F238" s="961">
        <v>1566</v>
      </c>
      <c r="G238" s="937">
        <f>F238*(1-G1)</f>
        <v>1174.5</v>
      </c>
    </row>
    <row r="239" spans="1:10" ht="15" customHeight="1" x14ac:dyDescent="0.2">
      <c r="A239" s="817" t="s">
        <v>75</v>
      </c>
      <c r="B239" s="885" t="s">
        <v>268</v>
      </c>
      <c r="C239" s="811" t="s">
        <v>235</v>
      </c>
      <c r="D239" s="897" t="s">
        <v>1598</v>
      </c>
      <c r="E239" s="882" t="s">
        <v>1614</v>
      </c>
      <c r="F239" s="961">
        <v>1673</v>
      </c>
      <c r="G239" s="937">
        <f>F239*(1-G1)</f>
        <v>1254.75</v>
      </c>
    </row>
    <row r="240" spans="1:10" ht="15" customHeight="1" x14ac:dyDescent="0.2">
      <c r="A240" s="817" t="s">
        <v>1532</v>
      </c>
      <c r="B240" s="885" t="s">
        <v>1533</v>
      </c>
      <c r="C240" s="811" t="s">
        <v>235</v>
      </c>
      <c r="D240" s="897" t="s">
        <v>1598</v>
      </c>
      <c r="E240" s="882" t="s">
        <v>1614</v>
      </c>
      <c r="F240" s="961">
        <v>2278</v>
      </c>
      <c r="G240" s="937">
        <f>F240*(1-G1)</f>
        <v>1708.5</v>
      </c>
      <c r="H240" s="1004"/>
    </row>
    <row r="241" spans="1:10" ht="15" customHeight="1" x14ac:dyDescent="0.2">
      <c r="A241" s="817" t="s">
        <v>76</v>
      </c>
      <c r="B241" s="885" t="s">
        <v>269</v>
      </c>
      <c r="C241" s="811" t="s">
        <v>235</v>
      </c>
      <c r="D241" s="967" t="s">
        <v>1598</v>
      </c>
      <c r="E241" s="882" t="s">
        <v>1614</v>
      </c>
      <c r="F241" s="962">
        <v>2374</v>
      </c>
      <c r="G241" s="937">
        <f>F241*(1-G1)</f>
        <v>1780.5</v>
      </c>
    </row>
    <row r="242" spans="1:10" s="924" customFormat="1" ht="15" customHeight="1" x14ac:dyDescent="0.2">
      <c r="A242" s="917" t="s">
        <v>1709</v>
      </c>
      <c r="B242" s="885" t="s">
        <v>1710</v>
      </c>
      <c r="C242" s="913" t="s">
        <v>235</v>
      </c>
      <c r="D242" s="967" t="s">
        <v>1598</v>
      </c>
      <c r="E242" s="915" t="s">
        <v>1614</v>
      </c>
      <c r="F242" s="962">
        <v>2861</v>
      </c>
      <c r="G242" s="937">
        <f>F242*(1-G1)</f>
        <v>2145.75</v>
      </c>
      <c r="H242" s="1004"/>
    </row>
    <row r="243" spans="1:10" ht="15" customHeight="1" x14ac:dyDescent="0.2">
      <c r="A243" s="817" t="s">
        <v>1467</v>
      </c>
      <c r="B243" s="885" t="s">
        <v>270</v>
      </c>
      <c r="C243" s="811" t="s">
        <v>235</v>
      </c>
      <c r="D243" s="897" t="s">
        <v>1598</v>
      </c>
      <c r="E243" s="882" t="s">
        <v>1614</v>
      </c>
      <c r="F243" s="961">
        <v>4758</v>
      </c>
      <c r="G243" s="937">
        <f>F243*(1-G1)</f>
        <v>3568.5</v>
      </c>
    </row>
    <row r="244" spans="1:10" ht="15" customHeight="1" x14ac:dyDescent="0.2">
      <c r="A244" s="817" t="s">
        <v>77</v>
      </c>
      <c r="B244" s="885" t="s">
        <v>271</v>
      </c>
      <c r="C244" s="811" t="s">
        <v>235</v>
      </c>
      <c r="D244" s="897" t="s">
        <v>1598</v>
      </c>
      <c r="E244" s="882" t="s">
        <v>1614</v>
      </c>
      <c r="F244" s="961">
        <v>5292</v>
      </c>
      <c r="G244" s="937">
        <f>F244*(1-G1)</f>
        <v>3969</v>
      </c>
    </row>
    <row r="245" spans="1:10" ht="15" customHeight="1" x14ac:dyDescent="0.2">
      <c r="A245" s="817" t="s">
        <v>78</v>
      </c>
      <c r="B245" s="885" t="s">
        <v>272</v>
      </c>
      <c r="C245" s="811" t="s">
        <v>235</v>
      </c>
      <c r="D245" s="897" t="s">
        <v>1598</v>
      </c>
      <c r="E245" s="882" t="s">
        <v>1614</v>
      </c>
      <c r="F245" s="961">
        <v>6532</v>
      </c>
      <c r="G245" s="937">
        <f>F245*(1-G1)</f>
        <v>4899</v>
      </c>
    </row>
    <row r="246" spans="1:10" ht="15" customHeight="1" x14ac:dyDescent="0.2">
      <c r="A246" s="1025" t="s">
        <v>1636</v>
      </c>
      <c r="B246" s="1025"/>
      <c r="C246" s="1025"/>
      <c r="D246" s="1025"/>
      <c r="E246" s="1025"/>
      <c r="F246" s="888"/>
      <c r="G246" s="888"/>
    </row>
    <row r="247" spans="1:10" s="827" customFormat="1" ht="15" customHeight="1" x14ac:dyDescent="0.2">
      <c r="A247" s="822" t="s">
        <v>435</v>
      </c>
      <c r="B247" s="194" t="s">
        <v>1631</v>
      </c>
      <c r="C247" s="811" t="s">
        <v>235</v>
      </c>
      <c r="D247" s="897" t="s">
        <v>1598</v>
      </c>
      <c r="E247" s="882" t="s">
        <v>1614</v>
      </c>
      <c r="F247" s="962">
        <v>438</v>
      </c>
      <c r="G247" s="937">
        <f>F247*(1-G1)</f>
        <v>328.5</v>
      </c>
      <c r="H247" s="987"/>
    </row>
    <row r="248" spans="1:10" ht="15" customHeight="1" x14ac:dyDescent="0.2">
      <c r="A248" s="822" t="s">
        <v>437</v>
      </c>
      <c r="B248" s="194" t="s">
        <v>436</v>
      </c>
      <c r="C248" s="811" t="s">
        <v>235</v>
      </c>
      <c r="D248" s="897" t="s">
        <v>1598</v>
      </c>
      <c r="E248" s="882" t="s">
        <v>1614</v>
      </c>
      <c r="F248" s="962">
        <v>1052</v>
      </c>
      <c r="G248" s="937">
        <f>F248*(1-G1)</f>
        <v>789</v>
      </c>
    </row>
    <row r="249" spans="1:10" ht="19.5" customHeight="1" x14ac:dyDescent="0.2">
      <c r="A249" s="1021" t="s">
        <v>1634</v>
      </c>
      <c r="B249" s="1022"/>
      <c r="C249" s="1022"/>
      <c r="D249" s="1022"/>
      <c r="E249" s="1022"/>
      <c r="F249" s="886"/>
      <c r="G249" s="982"/>
    </row>
    <row r="250" spans="1:10" ht="15" customHeight="1" x14ac:dyDescent="0.2">
      <c r="A250" s="822" t="s">
        <v>79</v>
      </c>
      <c r="B250" s="885" t="s">
        <v>274</v>
      </c>
      <c r="C250" s="811" t="s">
        <v>235</v>
      </c>
      <c r="D250" s="897" t="s">
        <v>1598</v>
      </c>
      <c r="E250" s="882" t="s">
        <v>1614</v>
      </c>
      <c r="F250" s="962">
        <v>1438</v>
      </c>
      <c r="G250" s="937">
        <f>F250*(1-G1)</f>
        <v>1078.5</v>
      </c>
    </row>
    <row r="251" spans="1:10" ht="15" customHeight="1" x14ac:dyDescent="0.2">
      <c r="A251" s="822" t="s">
        <v>80</v>
      </c>
      <c r="B251" s="885" t="s">
        <v>273</v>
      </c>
      <c r="C251" s="811" t="s">
        <v>235</v>
      </c>
      <c r="D251" s="897" t="s">
        <v>1598</v>
      </c>
      <c r="E251" s="882" t="s">
        <v>1614</v>
      </c>
      <c r="F251" s="962">
        <v>1545</v>
      </c>
      <c r="G251" s="937">
        <f>F251*(1-G1)</f>
        <v>1158.75</v>
      </c>
      <c r="J251" s="667"/>
    </row>
    <row r="252" spans="1:10" s="852" customFormat="1" ht="15" customHeight="1" x14ac:dyDescent="0.2">
      <c r="A252" s="841" t="s">
        <v>1664</v>
      </c>
      <c r="B252" s="885" t="s">
        <v>1665</v>
      </c>
      <c r="C252" s="842" t="s">
        <v>235</v>
      </c>
      <c r="D252" s="897" t="s">
        <v>1598</v>
      </c>
      <c r="E252" s="882" t="s">
        <v>1614</v>
      </c>
      <c r="F252" s="961">
        <v>2911</v>
      </c>
      <c r="G252" s="937">
        <f>F252*(1-G1)</f>
        <v>2183.25</v>
      </c>
      <c r="H252" s="1004"/>
      <c r="J252" s="667"/>
    </row>
    <row r="253" spans="1:10" ht="15" customHeight="1" x14ac:dyDescent="0.2">
      <c r="A253" s="817" t="s">
        <v>81</v>
      </c>
      <c r="B253" s="885" t="s">
        <v>275</v>
      </c>
      <c r="C253" s="842" t="s">
        <v>235</v>
      </c>
      <c r="D253" s="897" t="s">
        <v>1598</v>
      </c>
      <c r="E253" s="882" t="s">
        <v>1614</v>
      </c>
      <c r="F253" s="961">
        <v>3030</v>
      </c>
      <c r="G253" s="937">
        <f>F253*(1-G1)</f>
        <v>2272.5</v>
      </c>
    </row>
    <row r="254" spans="1:10" s="852" customFormat="1" ht="15" customHeight="1" x14ac:dyDescent="0.2">
      <c r="A254" s="841" t="s">
        <v>1662</v>
      </c>
      <c r="B254" s="885" t="s">
        <v>1663</v>
      </c>
      <c r="C254" s="842" t="s">
        <v>235</v>
      </c>
      <c r="D254" s="897" t="s">
        <v>1598</v>
      </c>
      <c r="E254" s="882" t="s">
        <v>1614</v>
      </c>
      <c r="F254" s="961">
        <v>5074</v>
      </c>
      <c r="G254" s="937">
        <f>F254*(1-G1)</f>
        <v>3805.5</v>
      </c>
      <c r="H254" s="1004"/>
    </row>
    <row r="255" spans="1:10" ht="15" customHeight="1" x14ac:dyDescent="0.2">
      <c r="A255" s="822" t="s">
        <v>82</v>
      </c>
      <c r="B255" s="885" t="s">
        <v>276</v>
      </c>
      <c r="C255" s="811" t="s">
        <v>235</v>
      </c>
      <c r="D255" s="897" t="s">
        <v>1598</v>
      </c>
      <c r="E255" s="882" t="s">
        <v>1614</v>
      </c>
      <c r="F255" s="962">
        <v>5208</v>
      </c>
      <c r="G255" s="937">
        <f>F255*(1-G1)</f>
        <v>3906</v>
      </c>
    </row>
    <row r="256" spans="1:10" ht="15" customHeight="1" x14ac:dyDescent="0.2">
      <c r="A256" s="1024" t="s">
        <v>1638</v>
      </c>
      <c r="B256" s="1024"/>
      <c r="C256" s="1024"/>
      <c r="D256" s="1024"/>
      <c r="E256" s="1024"/>
      <c r="F256" s="320"/>
      <c r="G256" s="320"/>
    </row>
    <row r="257" spans="1:11" s="827" customFormat="1" ht="15" customHeight="1" x14ac:dyDescent="0.2">
      <c r="A257" s="822" t="s">
        <v>440</v>
      </c>
      <c r="B257" s="194" t="s">
        <v>439</v>
      </c>
      <c r="C257" s="811" t="s">
        <v>235</v>
      </c>
      <c r="D257" s="897" t="s">
        <v>1598</v>
      </c>
      <c r="E257" s="882" t="s">
        <v>1614</v>
      </c>
      <c r="F257" s="962">
        <v>668</v>
      </c>
      <c r="G257" s="937">
        <f>F257*(1-G1)</f>
        <v>501</v>
      </c>
      <c r="H257" s="987"/>
    </row>
    <row r="258" spans="1:11" s="827" customFormat="1" ht="15" customHeight="1" x14ac:dyDescent="0.2">
      <c r="A258" s="822" t="s">
        <v>445</v>
      </c>
      <c r="B258" s="194" t="s">
        <v>444</v>
      </c>
      <c r="C258" s="811" t="s">
        <v>235</v>
      </c>
      <c r="D258" s="897" t="s">
        <v>1598</v>
      </c>
      <c r="E258" s="882" t="s">
        <v>1614</v>
      </c>
      <c r="F258" s="962">
        <v>1184</v>
      </c>
      <c r="G258" s="937">
        <f>F258*(1-G1)</f>
        <v>888</v>
      </c>
      <c r="H258" s="987"/>
    </row>
    <row r="259" spans="1:11" s="852" customFormat="1" ht="15" customHeight="1" x14ac:dyDescent="0.2">
      <c r="A259" s="849" t="s">
        <v>1659</v>
      </c>
      <c r="B259" s="883" t="s">
        <v>1661</v>
      </c>
      <c r="C259" s="839" t="s">
        <v>372</v>
      </c>
      <c r="D259" s="897" t="s">
        <v>1598</v>
      </c>
      <c r="E259" s="882" t="s">
        <v>1614</v>
      </c>
      <c r="F259" s="946">
        <f>F232</f>
        <v>1810</v>
      </c>
      <c r="G259" s="937">
        <f>F259*(1-G1)</f>
        <v>1357.5</v>
      </c>
      <c r="H259" s="1004"/>
    </row>
    <row r="260" spans="1:11" ht="18.75" customHeight="1" x14ac:dyDescent="0.2">
      <c r="A260" s="1021" t="s">
        <v>1635</v>
      </c>
      <c r="B260" s="1022"/>
      <c r="C260" s="1022"/>
      <c r="D260" s="1022"/>
      <c r="E260" s="1022"/>
      <c r="F260" s="886"/>
      <c r="G260" s="982"/>
    </row>
    <row r="261" spans="1:11" ht="15" customHeight="1" x14ac:dyDescent="0.2">
      <c r="A261" s="822" t="s">
        <v>1433</v>
      </c>
      <c r="B261" s="885" t="s">
        <v>1432</v>
      </c>
      <c r="C261" s="811" t="s">
        <v>235</v>
      </c>
      <c r="D261" s="897" t="s">
        <v>1598</v>
      </c>
      <c r="E261" s="882" t="s">
        <v>1614</v>
      </c>
      <c r="F261" s="962">
        <v>2112</v>
      </c>
      <c r="G261" s="937">
        <f>F261*(1-G1)</f>
        <v>1584</v>
      </c>
    </row>
    <row r="262" spans="1:11" s="827" customFormat="1" ht="15" customHeight="1" x14ac:dyDescent="0.2">
      <c r="A262" s="822" t="s">
        <v>1633</v>
      </c>
      <c r="B262" s="885" t="s">
        <v>1632</v>
      </c>
      <c r="C262" s="811" t="s">
        <v>235</v>
      </c>
      <c r="D262" s="897" t="s">
        <v>1598</v>
      </c>
      <c r="E262" s="882" t="s">
        <v>1614</v>
      </c>
      <c r="F262" s="962">
        <v>2269</v>
      </c>
      <c r="G262" s="937">
        <f>F262*(1-G1)</f>
        <v>1701.75</v>
      </c>
      <c r="H262" s="1004"/>
    </row>
    <row r="263" spans="1:11" ht="15" customHeight="1" x14ac:dyDescent="0.2">
      <c r="A263" s="822" t="s">
        <v>1435</v>
      </c>
      <c r="B263" s="194" t="s">
        <v>1434</v>
      </c>
      <c r="C263" s="811" t="s">
        <v>235</v>
      </c>
      <c r="D263" s="897" t="s">
        <v>1598</v>
      </c>
      <c r="E263" s="882" t="s">
        <v>1614</v>
      </c>
      <c r="F263" s="962">
        <v>1342</v>
      </c>
      <c r="G263" s="937">
        <f>F263*(1-G1)</f>
        <v>1006.5</v>
      </c>
    </row>
    <row r="264" spans="1:11" ht="20.25" customHeight="1" x14ac:dyDescent="0.2">
      <c r="A264" s="1023" t="s">
        <v>395</v>
      </c>
      <c r="B264" s="1023"/>
      <c r="C264" s="1023"/>
      <c r="D264" s="1023"/>
      <c r="E264" s="1023"/>
      <c r="F264" s="740"/>
      <c r="G264" s="981"/>
      <c r="H264" s="1005"/>
      <c r="K264" s="156"/>
    </row>
    <row r="265" spans="1:11" ht="15" customHeight="1" x14ac:dyDescent="0.2">
      <c r="A265" s="833">
        <v>425303</v>
      </c>
      <c r="B265" s="179" t="s">
        <v>1639</v>
      </c>
      <c r="C265" s="811" t="s">
        <v>235</v>
      </c>
      <c r="D265" s="897" t="s">
        <v>1598</v>
      </c>
      <c r="E265" s="882" t="s">
        <v>1614</v>
      </c>
      <c r="F265" s="963">
        <v>3526</v>
      </c>
      <c r="G265" s="937">
        <f>F265*(1-G1)</f>
        <v>2644.5</v>
      </c>
    </row>
    <row r="266" spans="1:11" ht="15" customHeight="1" x14ac:dyDescent="0.2">
      <c r="A266" s="833">
        <v>425403</v>
      </c>
      <c r="B266" s="179" t="s">
        <v>1485</v>
      </c>
      <c r="C266" s="811" t="s">
        <v>235</v>
      </c>
      <c r="D266" s="897" t="s">
        <v>1598</v>
      </c>
      <c r="E266" s="882" t="s">
        <v>1614</v>
      </c>
      <c r="F266" s="963">
        <v>5632</v>
      </c>
      <c r="G266" s="937">
        <f>F266*(1-G1)</f>
        <v>4224</v>
      </c>
    </row>
    <row r="267" spans="1:11" ht="15" customHeight="1" x14ac:dyDescent="0.2">
      <c r="A267" s="833">
        <v>425503</v>
      </c>
      <c r="B267" s="179" t="s">
        <v>1346</v>
      </c>
      <c r="C267" s="811" t="s">
        <v>235</v>
      </c>
      <c r="D267" s="897" t="s">
        <v>1598</v>
      </c>
      <c r="E267" s="882" t="s">
        <v>1614</v>
      </c>
      <c r="F267" s="963">
        <v>6112</v>
      </c>
      <c r="G267" s="937">
        <f>F267*(1-G1)</f>
        <v>4584</v>
      </c>
    </row>
    <row r="268" spans="1:11" ht="15" customHeight="1" x14ac:dyDescent="0.2">
      <c r="A268" s="833">
        <v>425603</v>
      </c>
      <c r="B268" s="179" t="s">
        <v>414</v>
      </c>
      <c r="C268" s="811" t="s">
        <v>235</v>
      </c>
      <c r="D268" s="897" t="s">
        <v>1598</v>
      </c>
      <c r="E268" s="882" t="s">
        <v>1614</v>
      </c>
      <c r="F268" s="963">
        <v>6936</v>
      </c>
      <c r="G268" s="937">
        <f>F268*(1-G1)</f>
        <v>5202</v>
      </c>
    </row>
    <row r="269" spans="1:11" s="827" customFormat="1" ht="15" customHeight="1" x14ac:dyDescent="0.2">
      <c r="A269" s="833">
        <v>425703</v>
      </c>
      <c r="B269" s="179" t="s">
        <v>1640</v>
      </c>
      <c r="C269" s="811" t="s">
        <v>235</v>
      </c>
      <c r="D269" s="897" t="s">
        <v>1598</v>
      </c>
      <c r="E269" s="882" t="s">
        <v>1614</v>
      </c>
      <c r="F269" s="963">
        <v>10584</v>
      </c>
      <c r="G269" s="937">
        <f>F269*(1-G1)</f>
        <v>7938</v>
      </c>
      <c r="H269" s="987"/>
    </row>
    <row r="270" spans="1:11" s="827" customFormat="1" ht="15" customHeight="1" x14ac:dyDescent="0.2">
      <c r="A270" s="833">
        <v>425803</v>
      </c>
      <c r="B270" s="179" t="s">
        <v>1643</v>
      </c>
      <c r="C270" s="811" t="s">
        <v>235</v>
      </c>
      <c r="D270" s="897" t="s">
        <v>1598</v>
      </c>
      <c r="E270" s="882" t="s">
        <v>1614</v>
      </c>
      <c r="F270" s="963">
        <v>12140</v>
      </c>
      <c r="G270" s="937">
        <f>F270*(1-G1)</f>
        <v>9105</v>
      </c>
      <c r="H270" s="987"/>
    </row>
    <row r="271" spans="1:11" ht="18" customHeight="1" x14ac:dyDescent="0.2">
      <c r="A271" s="1023" t="s">
        <v>1647</v>
      </c>
      <c r="B271" s="1023"/>
      <c r="C271" s="1023"/>
      <c r="D271" s="1023"/>
      <c r="E271" s="1023"/>
      <c r="F271" s="740"/>
      <c r="G271" s="981"/>
    </row>
    <row r="272" spans="1:11" ht="14.1" customHeight="1" x14ac:dyDescent="0.2">
      <c r="A272" s="815">
        <v>422403</v>
      </c>
      <c r="B272" s="181" t="s">
        <v>1641</v>
      </c>
      <c r="C272" s="811" t="s">
        <v>235</v>
      </c>
      <c r="D272" s="897" t="s">
        <v>1598</v>
      </c>
      <c r="E272" s="882" t="s">
        <v>1614</v>
      </c>
      <c r="F272" s="964">
        <v>15869</v>
      </c>
      <c r="G272" s="937">
        <f>F272*(1-G1)</f>
        <v>11901.75</v>
      </c>
    </row>
    <row r="273" spans="1:10" ht="14.1" customHeight="1" x14ac:dyDescent="0.2">
      <c r="A273" s="815">
        <v>422503</v>
      </c>
      <c r="B273" s="181" t="s">
        <v>1642</v>
      </c>
      <c r="C273" s="811" t="s">
        <v>235</v>
      </c>
      <c r="D273" s="897" t="s">
        <v>1598</v>
      </c>
      <c r="E273" s="882" t="s">
        <v>1614</v>
      </c>
      <c r="F273" s="964">
        <v>18011</v>
      </c>
      <c r="G273" s="937">
        <f>F273*(1-G1)</f>
        <v>13508.25</v>
      </c>
    </row>
    <row r="274" spans="1:10" ht="14.1" customHeight="1" x14ac:dyDescent="0.2">
      <c r="A274" s="815">
        <v>422603</v>
      </c>
      <c r="B274" s="181" t="s">
        <v>234</v>
      </c>
      <c r="C274" s="811" t="s">
        <v>235</v>
      </c>
      <c r="D274" s="897" t="s">
        <v>1598</v>
      </c>
      <c r="E274" s="882" t="s">
        <v>1614</v>
      </c>
      <c r="F274" s="964">
        <v>20497</v>
      </c>
      <c r="G274" s="937">
        <f>F274*(1-G1)</f>
        <v>15372.75</v>
      </c>
    </row>
    <row r="275" spans="1:10" ht="14.1" customHeight="1" x14ac:dyDescent="0.2">
      <c r="A275" s="815">
        <v>422703</v>
      </c>
      <c r="B275" s="181" t="s">
        <v>1596</v>
      </c>
      <c r="C275" s="811" t="s">
        <v>235</v>
      </c>
      <c r="D275" s="897" t="s">
        <v>1598</v>
      </c>
      <c r="E275" s="882" t="s">
        <v>1614</v>
      </c>
      <c r="F275" s="964">
        <v>34003</v>
      </c>
      <c r="G275" s="937">
        <f>F275*(1-G1)</f>
        <v>25502.25</v>
      </c>
      <c r="H275" s="1004"/>
    </row>
    <row r="276" spans="1:10" ht="14.1" customHeight="1" x14ac:dyDescent="0.2">
      <c r="A276" s="815">
        <v>422803</v>
      </c>
      <c r="B276" s="181" t="s">
        <v>1597</v>
      </c>
      <c r="C276" s="811" t="s">
        <v>235</v>
      </c>
      <c r="D276" s="897" t="s">
        <v>1598</v>
      </c>
      <c r="E276" s="882" t="s">
        <v>1614</v>
      </c>
      <c r="F276" s="964">
        <v>37775</v>
      </c>
      <c r="G276" s="937">
        <f>F276*(1-G1)</f>
        <v>28331.25</v>
      </c>
      <c r="H276" s="1004"/>
    </row>
    <row r="277" spans="1:10" ht="20.100000000000001" customHeight="1" x14ac:dyDescent="0.2">
      <c r="A277" s="1023" t="s">
        <v>350</v>
      </c>
      <c r="B277" s="1023"/>
      <c r="C277" s="1023"/>
      <c r="D277" s="1023"/>
      <c r="E277" s="1023"/>
      <c r="F277" s="740"/>
      <c r="G277" s="981"/>
    </row>
    <row r="278" spans="1:10" ht="15" customHeight="1" x14ac:dyDescent="0.2">
      <c r="A278" s="817" t="s">
        <v>351</v>
      </c>
      <c r="B278" s="193" t="s">
        <v>354</v>
      </c>
      <c r="C278" s="811" t="s">
        <v>235</v>
      </c>
      <c r="D278" s="884"/>
      <c r="E278" s="843" t="s">
        <v>1616</v>
      </c>
      <c r="F278" s="892" t="s">
        <v>1585</v>
      </c>
      <c r="G278" s="893" t="s">
        <v>1585</v>
      </c>
    </row>
    <row r="279" spans="1:10" ht="15" customHeight="1" x14ac:dyDescent="0.2">
      <c r="A279" s="817" t="s">
        <v>353</v>
      </c>
      <c r="B279" s="193" t="s">
        <v>352</v>
      </c>
      <c r="C279" s="811" t="s">
        <v>235</v>
      </c>
      <c r="D279" s="884"/>
      <c r="E279" s="843" t="s">
        <v>1616</v>
      </c>
      <c r="F279" s="892" t="s">
        <v>1585</v>
      </c>
      <c r="G279" s="893" t="s">
        <v>1585</v>
      </c>
    </row>
    <row r="280" spans="1:10" ht="20.100000000000001" customHeight="1" x14ac:dyDescent="0.2">
      <c r="A280" s="1023" t="s">
        <v>89</v>
      </c>
      <c r="B280" s="1023"/>
      <c r="C280" s="1023"/>
      <c r="D280" s="1023"/>
      <c r="E280" s="1023"/>
      <c r="F280" s="740"/>
      <c r="G280" s="981"/>
      <c r="H280" s="1005"/>
    </row>
    <row r="281" spans="1:10" ht="15" customHeight="1" x14ac:dyDescent="0.2">
      <c r="A281" s="822" t="s">
        <v>90</v>
      </c>
      <c r="B281" s="195" t="s">
        <v>1669</v>
      </c>
      <c r="C281" s="811" t="s">
        <v>235</v>
      </c>
      <c r="D281" s="897" t="s">
        <v>1598</v>
      </c>
      <c r="E281" s="882" t="s">
        <v>1614</v>
      </c>
      <c r="F281" s="959">
        <v>536</v>
      </c>
      <c r="G281" s="937">
        <f>F281*(1-G1)</f>
        <v>402</v>
      </c>
    </row>
    <row r="282" spans="1:10" ht="15" customHeight="1" x14ac:dyDescent="0.2">
      <c r="A282" s="810" t="s">
        <v>91</v>
      </c>
      <c r="B282" s="197" t="s">
        <v>467</v>
      </c>
      <c r="C282" s="811" t="s">
        <v>235</v>
      </c>
      <c r="D282" s="897" t="s">
        <v>1598</v>
      </c>
      <c r="E282" s="882" t="s">
        <v>1614</v>
      </c>
      <c r="F282" s="958">
        <v>812</v>
      </c>
      <c r="G282" s="937">
        <f>F282*(1-G1)</f>
        <v>609</v>
      </c>
    </row>
    <row r="283" spans="1:10" ht="15" customHeight="1" x14ac:dyDescent="0.2">
      <c r="A283" s="810" t="s">
        <v>1580</v>
      </c>
      <c r="B283" s="197" t="s">
        <v>1579</v>
      </c>
      <c r="C283" s="811" t="s">
        <v>235</v>
      </c>
      <c r="D283" s="897" t="s">
        <v>1598</v>
      </c>
      <c r="E283" s="882" t="s">
        <v>1614</v>
      </c>
      <c r="F283" s="958">
        <v>996</v>
      </c>
      <c r="G283" s="937">
        <f>F283*(1-G1)</f>
        <v>747</v>
      </c>
      <c r="H283" s="1004"/>
    </row>
    <row r="284" spans="1:10" ht="15" customHeight="1" x14ac:dyDescent="0.2">
      <c r="A284" s="820" t="s">
        <v>343</v>
      </c>
      <c r="B284" s="179" t="s">
        <v>415</v>
      </c>
      <c r="C284" s="723" t="s">
        <v>235</v>
      </c>
      <c r="D284" s="897" t="s">
        <v>1598</v>
      </c>
      <c r="E284" s="882" t="s">
        <v>1614</v>
      </c>
      <c r="F284" s="954">
        <v>4932</v>
      </c>
      <c r="G284" s="937">
        <f>F284*(1-G2)</f>
        <v>4340.16</v>
      </c>
      <c r="J284" s="156"/>
    </row>
    <row r="285" spans="1:10" ht="15" customHeight="1" x14ac:dyDescent="0.2">
      <c r="A285" s="818" t="s">
        <v>1582</v>
      </c>
      <c r="B285" s="167" t="s">
        <v>1581</v>
      </c>
      <c r="C285" s="811" t="s">
        <v>235</v>
      </c>
      <c r="D285" s="897" t="s">
        <v>1598</v>
      </c>
      <c r="E285" s="882" t="s">
        <v>1614</v>
      </c>
      <c r="F285" s="958">
        <v>449</v>
      </c>
      <c r="G285" s="937">
        <f>F285*(1-G1)</f>
        <v>336.75</v>
      </c>
      <c r="H285" s="1004"/>
    </row>
    <row r="286" spans="1:10" ht="15" customHeight="1" x14ac:dyDescent="0.2">
      <c r="A286" s="818" t="s">
        <v>1584</v>
      </c>
      <c r="B286" s="167" t="s">
        <v>1644</v>
      </c>
      <c r="C286" s="811" t="s">
        <v>235</v>
      </c>
      <c r="D286" s="897" t="s">
        <v>1598</v>
      </c>
      <c r="E286" s="882" t="s">
        <v>1614</v>
      </c>
      <c r="F286" s="958">
        <v>656</v>
      </c>
      <c r="G286" s="937">
        <f>F286*(1-G1)</f>
        <v>492</v>
      </c>
      <c r="H286" s="1004"/>
    </row>
    <row r="287" spans="1:10" ht="15" customHeight="1" x14ac:dyDescent="0.2">
      <c r="A287" s="822" t="s">
        <v>92</v>
      </c>
      <c r="B287" s="194" t="s">
        <v>416</v>
      </c>
      <c r="C287" s="811" t="s">
        <v>235</v>
      </c>
      <c r="D287" s="897" t="s">
        <v>1598</v>
      </c>
      <c r="E287" s="882" t="s">
        <v>1614</v>
      </c>
      <c r="F287" s="965">
        <v>154</v>
      </c>
      <c r="G287" s="937">
        <f>F287*(1-G2)</f>
        <v>135.52000000000001</v>
      </c>
      <c r="J287" s="156"/>
    </row>
    <row r="288" spans="1:10" s="852" customFormat="1" ht="15" customHeight="1" x14ac:dyDescent="0.2">
      <c r="A288" s="845" t="s">
        <v>1666</v>
      </c>
      <c r="B288" s="194" t="s">
        <v>1605</v>
      </c>
      <c r="C288" s="842" t="s">
        <v>235</v>
      </c>
      <c r="D288" s="928" t="s">
        <v>1598</v>
      </c>
      <c r="E288" s="882" t="s">
        <v>1614</v>
      </c>
      <c r="F288" s="965">
        <v>192</v>
      </c>
      <c r="G288" s="937">
        <f>F288*(1-G2)</f>
        <v>168.96</v>
      </c>
      <c r="H288" s="1004"/>
      <c r="J288" s="156"/>
    </row>
    <row r="289" spans="1:10" s="852" customFormat="1" ht="15" customHeight="1" x14ac:dyDescent="0.2">
      <c r="A289" s="845" t="s">
        <v>1667</v>
      </c>
      <c r="B289" s="194" t="s">
        <v>1606</v>
      </c>
      <c r="C289" s="842" t="s">
        <v>235</v>
      </c>
      <c r="D289" s="928" t="s">
        <v>1598</v>
      </c>
      <c r="E289" s="882" t="s">
        <v>1614</v>
      </c>
      <c r="F289" s="965">
        <v>233</v>
      </c>
      <c r="G289" s="937">
        <f>F289*(1-G2)</f>
        <v>205.04</v>
      </c>
      <c r="H289" s="1004"/>
      <c r="J289" s="156"/>
    </row>
    <row r="290" spans="1:10" s="852" customFormat="1" ht="15" customHeight="1" x14ac:dyDescent="0.2">
      <c r="A290" s="845" t="s">
        <v>1668</v>
      </c>
      <c r="B290" s="194" t="s">
        <v>1607</v>
      </c>
      <c r="C290" s="842" t="s">
        <v>235</v>
      </c>
      <c r="D290" s="897" t="s">
        <v>1598</v>
      </c>
      <c r="E290" s="882" t="s">
        <v>1614</v>
      </c>
      <c r="F290" s="965">
        <v>81</v>
      </c>
      <c r="G290" s="937">
        <f>F290*(1-G2)</f>
        <v>71.28</v>
      </c>
      <c r="H290" s="1004"/>
      <c r="J290" s="156"/>
    </row>
    <row r="291" spans="1:10" ht="15" customHeight="1" x14ac:dyDescent="0.2">
      <c r="A291" s="719" t="s">
        <v>93</v>
      </c>
      <c r="B291" s="340" t="s">
        <v>1416</v>
      </c>
      <c r="C291" s="842" t="s">
        <v>235</v>
      </c>
      <c r="D291" s="897" t="s">
        <v>1598</v>
      </c>
      <c r="E291" s="882" t="s">
        <v>1614</v>
      </c>
      <c r="F291" s="955">
        <v>298</v>
      </c>
      <c r="G291" s="937">
        <f>F291*(1-G2)</f>
        <v>262.24</v>
      </c>
    </row>
    <row r="292" spans="1:10" ht="15" customHeight="1" x14ac:dyDescent="0.2">
      <c r="A292" s="719" t="s">
        <v>94</v>
      </c>
      <c r="B292" s="340" t="s">
        <v>1414</v>
      </c>
      <c r="C292" s="842" t="s">
        <v>235</v>
      </c>
      <c r="D292" s="897" t="s">
        <v>1598</v>
      </c>
      <c r="E292" s="882" t="s">
        <v>1614</v>
      </c>
      <c r="F292" s="955">
        <v>189</v>
      </c>
      <c r="G292" s="937">
        <f>F292*(1-G2)</f>
        <v>166.32</v>
      </c>
    </row>
    <row r="293" spans="1:10" ht="15" customHeight="1" x14ac:dyDescent="0.2">
      <c r="A293" s="719" t="s">
        <v>95</v>
      </c>
      <c r="B293" s="340" t="s">
        <v>1413</v>
      </c>
      <c r="C293" s="842" t="s">
        <v>235</v>
      </c>
      <c r="D293" s="897" t="s">
        <v>1598</v>
      </c>
      <c r="E293" s="882" t="s">
        <v>1614</v>
      </c>
      <c r="F293" s="955">
        <v>132</v>
      </c>
      <c r="G293" s="937">
        <f>F293*(1-G2)</f>
        <v>116.16</v>
      </c>
      <c r="J293" s="156"/>
    </row>
    <row r="294" spans="1:10" ht="15" customHeight="1" x14ac:dyDescent="0.2">
      <c r="A294" s="719" t="s">
        <v>96</v>
      </c>
      <c r="B294" s="340" t="s">
        <v>1412</v>
      </c>
      <c r="C294" s="842" t="s">
        <v>235</v>
      </c>
      <c r="D294" s="897" t="s">
        <v>1598</v>
      </c>
      <c r="E294" s="882" t="s">
        <v>1614</v>
      </c>
      <c r="F294" s="955">
        <v>191</v>
      </c>
      <c r="G294" s="937">
        <f>F294*(1-G2)</f>
        <v>168.08</v>
      </c>
    </row>
    <row r="295" spans="1:10" ht="15" customHeight="1" x14ac:dyDescent="0.2">
      <c r="A295" s="719" t="s">
        <v>97</v>
      </c>
      <c r="B295" s="340" t="s">
        <v>1411</v>
      </c>
      <c r="C295" s="842" t="s">
        <v>235</v>
      </c>
      <c r="D295" s="897" t="s">
        <v>1598</v>
      </c>
      <c r="E295" s="882" t="s">
        <v>1614</v>
      </c>
      <c r="F295" s="955">
        <v>412</v>
      </c>
      <c r="G295" s="937">
        <f>F295*(1-G2)</f>
        <v>362.56</v>
      </c>
    </row>
    <row r="296" spans="1:10" ht="15" customHeight="1" x14ac:dyDescent="0.2">
      <c r="A296" s="719" t="s">
        <v>1402</v>
      </c>
      <c r="B296" s="340" t="s">
        <v>1410</v>
      </c>
      <c r="C296" s="842" t="s">
        <v>235</v>
      </c>
      <c r="D296" s="897" t="s">
        <v>1598</v>
      </c>
      <c r="E296" s="882" t="s">
        <v>1614</v>
      </c>
      <c r="F296" s="955">
        <v>439</v>
      </c>
      <c r="G296" s="937">
        <f>F296*(1-G2)</f>
        <v>386.32</v>
      </c>
    </row>
    <row r="297" spans="1:10" ht="15" customHeight="1" x14ac:dyDescent="0.2">
      <c r="A297" s="722" t="s">
        <v>98</v>
      </c>
      <c r="B297" s="200" t="s">
        <v>1409</v>
      </c>
      <c r="C297" s="842" t="s">
        <v>235</v>
      </c>
      <c r="D297" s="897" t="s">
        <v>1598</v>
      </c>
      <c r="E297" s="882" t="s">
        <v>1614</v>
      </c>
      <c r="F297" s="959">
        <v>158</v>
      </c>
      <c r="G297" s="937">
        <f>F297*(1-G2)</f>
        <v>139.04</v>
      </c>
    </row>
    <row r="298" spans="1:10" ht="15" customHeight="1" x14ac:dyDescent="0.2">
      <c r="A298" s="734" t="s">
        <v>99</v>
      </c>
      <c r="B298" s="201" t="s">
        <v>1407</v>
      </c>
      <c r="C298" s="842" t="s">
        <v>235</v>
      </c>
      <c r="D298" s="897" t="s">
        <v>1598</v>
      </c>
      <c r="E298" s="882" t="s">
        <v>1614</v>
      </c>
      <c r="F298" s="958">
        <v>352</v>
      </c>
      <c r="G298" s="937">
        <f>F298*(1-G2)</f>
        <v>309.76</v>
      </c>
    </row>
    <row r="299" spans="1:10" ht="15" customHeight="1" x14ac:dyDescent="0.2">
      <c r="A299" s="734" t="s">
        <v>100</v>
      </c>
      <c r="B299" s="201" t="s">
        <v>1408</v>
      </c>
      <c r="C299" s="842" t="s">
        <v>235</v>
      </c>
      <c r="D299" s="897" t="s">
        <v>1598</v>
      </c>
      <c r="E299" s="882" t="s">
        <v>1614</v>
      </c>
      <c r="F299" s="958">
        <v>79</v>
      </c>
      <c r="G299" s="937">
        <f>F299*(1-G2)</f>
        <v>69.52</v>
      </c>
    </row>
    <row r="300" spans="1:10" ht="15" customHeight="1" x14ac:dyDescent="0.2">
      <c r="A300" s="722" t="s">
        <v>1542</v>
      </c>
      <c r="B300" s="200" t="s">
        <v>1545</v>
      </c>
      <c r="C300" s="842" t="s">
        <v>235</v>
      </c>
      <c r="D300" s="897" t="s">
        <v>1598</v>
      </c>
      <c r="E300" s="882" t="s">
        <v>1614</v>
      </c>
      <c r="F300" s="959">
        <v>61</v>
      </c>
      <c r="G300" s="937">
        <f>F300*(1-G2)</f>
        <v>53.68</v>
      </c>
    </row>
    <row r="301" spans="1:10" ht="15" customHeight="1" x14ac:dyDescent="0.2">
      <c r="A301" s="722" t="s">
        <v>1544</v>
      </c>
      <c r="B301" s="200" t="s">
        <v>1546</v>
      </c>
      <c r="C301" s="842" t="s">
        <v>235</v>
      </c>
      <c r="D301" s="897" t="s">
        <v>1598</v>
      </c>
      <c r="E301" s="882" t="s">
        <v>1614</v>
      </c>
      <c r="F301" s="959">
        <v>117</v>
      </c>
      <c r="G301" s="937">
        <f>F301*(1-G2)</f>
        <v>102.96</v>
      </c>
    </row>
    <row r="302" spans="1:10" ht="15" customHeight="1" x14ac:dyDescent="0.2">
      <c r="A302" s="734" t="s">
        <v>103</v>
      </c>
      <c r="B302" s="191" t="s">
        <v>214</v>
      </c>
      <c r="C302" s="853" t="s">
        <v>235</v>
      </c>
      <c r="D302" s="897" t="s">
        <v>1598</v>
      </c>
      <c r="E302" s="882" t="s">
        <v>1614</v>
      </c>
      <c r="F302" s="958">
        <v>419</v>
      </c>
      <c r="G302" s="937">
        <f>F302*(1-G2)</f>
        <v>368.72</v>
      </c>
    </row>
    <row r="303" spans="1:10" ht="15" customHeight="1" x14ac:dyDescent="0.2">
      <c r="A303" s="734"/>
      <c r="B303" s="191" t="s">
        <v>1478</v>
      </c>
      <c r="C303" s="853" t="s">
        <v>235</v>
      </c>
      <c r="D303" s="897" t="s">
        <v>1598</v>
      </c>
      <c r="E303" s="882" t="s">
        <v>1614</v>
      </c>
      <c r="F303" s="958">
        <v>523</v>
      </c>
      <c r="G303" s="937">
        <f>F303*(1-G2)</f>
        <v>460.24</v>
      </c>
    </row>
    <row r="304" spans="1:10" ht="15.75" customHeight="1" x14ac:dyDescent="0.2">
      <c r="A304" s="1033" t="s">
        <v>1648</v>
      </c>
      <c r="B304" s="1033"/>
      <c r="C304" s="1033"/>
      <c r="D304" s="1033"/>
      <c r="E304" s="1033"/>
      <c r="F304" s="738"/>
      <c r="G304" s="980"/>
    </row>
    <row r="305" spans="1:12" s="852" customFormat="1" ht="15.75" customHeight="1" x14ac:dyDescent="0.2">
      <c r="A305" s="845" t="s">
        <v>101</v>
      </c>
      <c r="B305" s="200" t="s">
        <v>102</v>
      </c>
      <c r="C305" s="842" t="s">
        <v>235</v>
      </c>
      <c r="D305" s="897" t="s">
        <v>1598</v>
      </c>
      <c r="E305" s="882" t="s">
        <v>1614</v>
      </c>
      <c r="F305" s="958" t="s">
        <v>1586</v>
      </c>
      <c r="G305" s="937" t="s">
        <v>1587</v>
      </c>
      <c r="H305" s="987"/>
    </row>
    <row r="306" spans="1:12" s="852" customFormat="1" ht="15.75" customHeight="1" x14ac:dyDescent="0.2">
      <c r="A306" s="838" t="s">
        <v>1649</v>
      </c>
      <c r="B306" s="163" t="s">
        <v>386</v>
      </c>
      <c r="C306" s="859" t="s">
        <v>372</v>
      </c>
      <c r="D306" s="897" t="s">
        <v>1598</v>
      </c>
      <c r="E306" s="882" t="s">
        <v>1614</v>
      </c>
      <c r="F306" s="936">
        <v>31100</v>
      </c>
      <c r="G306" s="937">
        <v>29100</v>
      </c>
      <c r="H306" s="987"/>
    </row>
    <row r="307" spans="1:12" ht="15.75" customHeight="1" x14ac:dyDescent="0.2">
      <c r="A307" s="838"/>
      <c r="B307" s="163" t="s">
        <v>391</v>
      </c>
      <c r="C307" s="839" t="s">
        <v>372</v>
      </c>
      <c r="D307" s="897" t="s">
        <v>1598</v>
      </c>
      <c r="E307" s="843" t="s">
        <v>1616</v>
      </c>
      <c r="F307" s="892" t="s">
        <v>1585</v>
      </c>
      <c r="G307" s="893" t="s">
        <v>1585</v>
      </c>
    </row>
    <row r="308" spans="1:12" ht="15.75" customHeight="1" x14ac:dyDescent="0.2">
      <c r="A308" s="849"/>
      <c r="B308" s="167" t="s">
        <v>392</v>
      </c>
      <c r="C308" s="842" t="s">
        <v>372</v>
      </c>
      <c r="D308" s="897" t="s">
        <v>1598</v>
      </c>
      <c r="E308" s="843" t="s">
        <v>1616</v>
      </c>
      <c r="F308" s="892" t="s">
        <v>1585</v>
      </c>
      <c r="G308" s="893" t="s">
        <v>1585</v>
      </c>
    </row>
    <row r="309" spans="1:12" ht="15.75" customHeight="1" x14ac:dyDescent="0.2">
      <c r="A309" s="849"/>
      <c r="B309" s="167" t="s">
        <v>1440</v>
      </c>
      <c r="C309" s="842" t="s">
        <v>372</v>
      </c>
      <c r="D309" s="897" t="s">
        <v>1598</v>
      </c>
      <c r="E309" s="843" t="s">
        <v>1616</v>
      </c>
      <c r="F309" s="892" t="s">
        <v>1585</v>
      </c>
      <c r="G309" s="893" t="s">
        <v>1585</v>
      </c>
    </row>
    <row r="310" spans="1:12" s="154" customFormat="1" ht="15.75" customHeight="1" x14ac:dyDescent="0.2">
      <c r="A310" s="856"/>
      <c r="B310" s="201" t="s">
        <v>387</v>
      </c>
      <c r="C310" s="842" t="s">
        <v>372</v>
      </c>
      <c r="D310" s="897" t="s">
        <v>1598</v>
      </c>
      <c r="E310" s="843" t="s">
        <v>1616</v>
      </c>
      <c r="F310" s="892" t="s">
        <v>1585</v>
      </c>
      <c r="G310" s="893" t="s">
        <v>1585</v>
      </c>
      <c r="H310" s="987"/>
      <c r="I310" s="725"/>
      <c r="J310" s="725"/>
      <c r="K310" s="725"/>
      <c r="L310" s="725"/>
    </row>
    <row r="311" spans="1:12" s="154" customFormat="1" ht="15.75" customHeight="1" x14ac:dyDescent="0.2">
      <c r="A311" s="856"/>
      <c r="B311" s="201" t="s">
        <v>389</v>
      </c>
      <c r="C311" s="842" t="s">
        <v>372</v>
      </c>
      <c r="D311" s="897" t="s">
        <v>1598</v>
      </c>
      <c r="E311" s="843" t="s">
        <v>1616</v>
      </c>
      <c r="F311" s="892" t="s">
        <v>1585</v>
      </c>
      <c r="G311" s="893" t="s">
        <v>1585</v>
      </c>
      <c r="H311" s="987"/>
      <c r="I311" s="725"/>
      <c r="J311" s="725"/>
      <c r="K311" s="725"/>
      <c r="L311" s="725"/>
    </row>
    <row r="312" spans="1:12" s="154" customFormat="1" ht="15.75" customHeight="1" x14ac:dyDescent="0.2">
      <c r="A312" s="1018"/>
      <c r="B312" s="1018"/>
      <c r="C312" s="1018"/>
      <c r="D312" s="1018"/>
      <c r="E312" s="1018"/>
      <c r="F312" s="894"/>
      <c r="G312" s="983"/>
      <c r="H312" s="987"/>
      <c r="I312" s="725"/>
      <c r="J312" s="725"/>
      <c r="K312" s="725"/>
      <c r="L312" s="725"/>
    </row>
    <row r="313" spans="1:12" s="154" customFormat="1" ht="15.75" customHeight="1" x14ac:dyDescent="0.2">
      <c r="A313" s="174"/>
      <c r="B313" s="202"/>
      <c r="C313" s="159"/>
      <c r="D313" s="159"/>
      <c r="E313" s="159"/>
      <c r="F313" s="779"/>
      <c r="G313" s="780"/>
      <c r="H313" s="987"/>
      <c r="I313" s="725"/>
      <c r="J313" s="725"/>
      <c r="K313" s="725"/>
      <c r="L313" s="725"/>
    </row>
    <row r="314" spans="1:12" s="154" customFormat="1" ht="15.75" customHeight="1" x14ac:dyDescent="0.2">
      <c r="A314" s="174"/>
      <c r="B314" s="202"/>
      <c r="C314" s="159"/>
      <c r="D314" s="159"/>
      <c r="E314" s="159"/>
      <c r="F314" s="779"/>
      <c r="G314" s="780"/>
      <c r="H314" s="987"/>
      <c r="I314" s="725"/>
      <c r="J314" s="725"/>
      <c r="K314" s="725"/>
      <c r="L314" s="725"/>
    </row>
    <row r="315" spans="1:12" s="154" customFormat="1" ht="15.75" customHeight="1" x14ac:dyDescent="0.2">
      <c r="A315" s="174"/>
      <c r="B315" s="202"/>
      <c r="C315" s="159"/>
      <c r="D315" s="159"/>
      <c r="E315" s="159"/>
      <c r="F315" s="779"/>
      <c r="G315" s="780"/>
      <c r="H315" s="987"/>
      <c r="I315" s="725"/>
      <c r="J315" s="725"/>
      <c r="K315" s="725"/>
      <c r="L315" s="725"/>
    </row>
    <row r="316" spans="1:12" s="154" customFormat="1" ht="15.75" customHeight="1" x14ac:dyDescent="0.2">
      <c r="A316" s="174"/>
      <c r="B316" s="202"/>
      <c r="C316" s="159"/>
      <c r="D316" s="159"/>
      <c r="E316" s="159"/>
      <c r="F316" s="779"/>
      <c r="G316" s="780"/>
      <c r="H316" s="987"/>
      <c r="I316" s="725"/>
      <c r="J316" s="725"/>
      <c r="K316" s="725"/>
      <c r="L316" s="725"/>
    </row>
    <row r="317" spans="1:12" s="154" customFormat="1" ht="15.75" customHeight="1" x14ac:dyDescent="0.2">
      <c r="A317" s="174"/>
      <c r="B317" s="202"/>
      <c r="C317" s="159"/>
      <c r="D317" s="159"/>
      <c r="E317" s="159"/>
      <c r="F317" s="779"/>
      <c r="G317" s="780"/>
      <c r="H317" s="987"/>
      <c r="I317" s="725"/>
      <c r="J317" s="725"/>
      <c r="K317" s="725"/>
      <c r="L317" s="725"/>
    </row>
    <row r="318" spans="1:12" s="154" customFormat="1" ht="15.75" customHeight="1" x14ac:dyDescent="0.2">
      <c r="A318" s="174"/>
      <c r="B318" s="202"/>
      <c r="C318" s="159"/>
      <c r="D318" s="159"/>
      <c r="E318" s="159"/>
      <c r="F318" s="779"/>
      <c r="G318" s="780"/>
      <c r="H318" s="987"/>
      <c r="I318" s="725"/>
      <c r="J318" s="725"/>
      <c r="K318" s="725"/>
      <c r="L318" s="725"/>
    </row>
    <row r="319" spans="1:12" s="154" customFormat="1" ht="15.75" customHeight="1" x14ac:dyDescent="0.2">
      <c r="A319" s="174"/>
      <c r="B319" s="202"/>
      <c r="C319" s="159"/>
      <c r="D319" s="159"/>
      <c r="E319" s="159"/>
      <c r="F319" s="779"/>
      <c r="G319" s="780"/>
      <c r="H319" s="987"/>
      <c r="I319" s="725"/>
      <c r="J319" s="725"/>
      <c r="K319" s="725"/>
      <c r="L319" s="725"/>
    </row>
    <row r="320" spans="1:12" s="154" customFormat="1" ht="15.75" customHeight="1" x14ac:dyDescent="0.2">
      <c r="A320" s="174"/>
      <c r="B320" s="202"/>
      <c r="C320" s="159"/>
      <c r="D320" s="159"/>
      <c r="E320" s="159"/>
      <c r="F320" s="779"/>
      <c r="G320" s="780"/>
      <c r="H320" s="987"/>
      <c r="I320" s="725"/>
      <c r="J320" s="725"/>
      <c r="K320" s="725"/>
      <c r="L320" s="725"/>
    </row>
    <row r="321" spans="1:12" s="269" customFormat="1" ht="15.75" customHeight="1" x14ac:dyDescent="0.2">
      <c r="A321" s="174"/>
      <c r="B321" s="202"/>
      <c r="C321" s="159"/>
      <c r="D321" s="159"/>
      <c r="E321" s="159"/>
      <c r="F321" s="779"/>
      <c r="G321" s="780"/>
      <c r="H321" s="987"/>
      <c r="I321" s="725"/>
      <c r="J321" s="725"/>
      <c r="K321" s="725"/>
      <c r="L321" s="725"/>
    </row>
    <row r="322" spans="1:12" s="269" customFormat="1" ht="15.75" customHeight="1" x14ac:dyDescent="0.2">
      <c r="A322" s="174"/>
      <c r="B322" s="202"/>
      <c r="C322" s="159"/>
      <c r="D322" s="159"/>
      <c r="E322" s="159"/>
      <c r="F322" s="779"/>
      <c r="G322" s="780"/>
      <c r="H322" s="987"/>
      <c r="I322" s="725"/>
      <c r="J322" s="725"/>
      <c r="K322" s="725"/>
      <c r="L322" s="725"/>
    </row>
    <row r="323" spans="1:12" s="269" customFormat="1" ht="15.75" customHeight="1" x14ac:dyDescent="0.2">
      <c r="A323" s="174"/>
      <c r="B323" s="202"/>
      <c r="C323" s="159"/>
      <c r="D323" s="159"/>
      <c r="E323" s="159"/>
      <c r="F323" s="779"/>
      <c r="G323" s="780"/>
      <c r="H323" s="987"/>
      <c r="I323" s="725"/>
      <c r="J323" s="725"/>
      <c r="K323" s="725"/>
      <c r="L323" s="725"/>
    </row>
    <row r="324" spans="1:12" s="269" customFormat="1" ht="15.75" customHeight="1" x14ac:dyDescent="0.2">
      <c r="A324" s="174"/>
      <c r="B324" s="202"/>
      <c r="C324" s="159"/>
      <c r="D324" s="159"/>
      <c r="E324" s="159"/>
      <c r="F324" s="779"/>
      <c r="G324" s="780"/>
      <c r="H324" s="987"/>
      <c r="I324" s="725"/>
      <c r="J324" s="725"/>
      <c r="K324" s="725"/>
      <c r="L324" s="725"/>
    </row>
    <row r="325" spans="1:12" s="269" customFormat="1" ht="15.75" customHeight="1" x14ac:dyDescent="0.2">
      <c r="A325" s="174"/>
      <c r="B325" s="202"/>
      <c r="C325" s="159"/>
      <c r="D325" s="159"/>
      <c r="E325" s="159"/>
      <c r="F325" s="779"/>
      <c r="G325" s="780"/>
      <c r="H325" s="987"/>
      <c r="I325" s="725"/>
      <c r="J325" s="725"/>
      <c r="K325" s="725"/>
      <c r="L325" s="725"/>
    </row>
    <row r="326" spans="1:12" s="269" customFormat="1" ht="15.75" customHeight="1" x14ac:dyDescent="0.2">
      <c r="A326" s="174"/>
      <c r="B326" s="202"/>
      <c r="C326" s="159"/>
      <c r="D326" s="159"/>
      <c r="E326" s="159"/>
      <c r="F326" s="779"/>
      <c r="G326" s="780"/>
      <c r="H326" s="987"/>
      <c r="I326" s="725"/>
      <c r="J326" s="725"/>
      <c r="K326" s="725"/>
      <c r="L326" s="725"/>
    </row>
    <row r="327" spans="1:12" s="269" customFormat="1" ht="15.75" customHeight="1" x14ac:dyDescent="0.2">
      <c r="A327" s="174"/>
      <c r="B327" s="202"/>
      <c r="C327" s="159"/>
      <c r="D327" s="159"/>
      <c r="E327" s="159"/>
      <c r="F327" s="779"/>
      <c r="G327" s="780"/>
      <c r="H327" s="987"/>
      <c r="I327" s="725"/>
      <c r="J327" s="725"/>
      <c r="K327" s="725"/>
      <c r="L327" s="725"/>
    </row>
    <row r="328" spans="1:12" s="269" customFormat="1" ht="15.75" customHeight="1" x14ac:dyDescent="0.2">
      <c r="A328" s="174"/>
      <c r="B328" s="202"/>
      <c r="C328" s="159"/>
      <c r="D328" s="159"/>
      <c r="E328" s="159"/>
      <c r="F328" s="779"/>
      <c r="G328" s="780"/>
      <c r="H328" s="987"/>
      <c r="I328" s="725"/>
      <c r="J328" s="725"/>
      <c r="K328" s="725"/>
      <c r="L328" s="725"/>
    </row>
    <row r="329" spans="1:12" s="269" customFormat="1" ht="15.75" customHeight="1" x14ac:dyDescent="0.2">
      <c r="A329" s="174"/>
      <c r="B329" s="202"/>
      <c r="C329" s="159"/>
      <c r="D329" s="159"/>
      <c r="E329" s="159"/>
      <c r="F329" s="779"/>
      <c r="G329" s="780"/>
      <c r="H329" s="987"/>
      <c r="I329" s="725"/>
      <c r="J329" s="725"/>
      <c r="K329" s="725"/>
      <c r="L329" s="725"/>
    </row>
    <row r="330" spans="1:12" s="269" customFormat="1" ht="15.75" customHeight="1" x14ac:dyDescent="0.2">
      <c r="A330" s="174"/>
      <c r="B330" s="202"/>
      <c r="C330" s="159"/>
      <c r="D330" s="159"/>
      <c r="E330" s="159"/>
      <c r="F330" s="779"/>
      <c r="G330" s="780"/>
      <c r="H330" s="987"/>
      <c r="I330" s="725"/>
      <c r="J330" s="725"/>
      <c r="K330" s="725"/>
      <c r="L330" s="725"/>
    </row>
    <row r="331" spans="1:12" s="269" customFormat="1" ht="15.75" customHeight="1" x14ac:dyDescent="0.2">
      <c r="A331" s="174"/>
      <c r="B331" s="202"/>
      <c r="C331" s="159"/>
      <c r="D331" s="159"/>
      <c r="E331" s="159"/>
      <c r="F331" s="779"/>
      <c r="G331" s="780"/>
      <c r="H331" s="987"/>
      <c r="I331" s="725"/>
      <c r="J331" s="725"/>
      <c r="K331" s="725"/>
      <c r="L331" s="725"/>
    </row>
    <row r="332" spans="1:12" s="269" customFormat="1" ht="15.75" customHeight="1" x14ac:dyDescent="0.2">
      <c r="A332" s="174"/>
      <c r="B332" s="202"/>
      <c r="C332" s="159"/>
      <c r="D332" s="159"/>
      <c r="E332" s="159"/>
      <c r="F332" s="779"/>
      <c r="G332" s="780"/>
      <c r="H332" s="987"/>
      <c r="I332" s="725"/>
      <c r="J332" s="725"/>
      <c r="K332" s="725"/>
      <c r="L332" s="725"/>
    </row>
    <row r="333" spans="1:12" s="269" customFormat="1" ht="15.75" customHeight="1" x14ac:dyDescent="0.2">
      <c r="A333" s="174"/>
      <c r="B333" s="202"/>
      <c r="C333" s="159"/>
      <c r="D333" s="159"/>
      <c r="E333" s="159"/>
      <c r="F333" s="779"/>
      <c r="G333" s="780"/>
      <c r="H333" s="987"/>
      <c r="I333" s="725"/>
      <c r="J333" s="725"/>
      <c r="K333" s="725"/>
      <c r="L333" s="725"/>
    </row>
    <row r="334" spans="1:12" s="269" customFormat="1" ht="15.75" customHeight="1" x14ac:dyDescent="0.2">
      <c r="A334" s="174"/>
      <c r="B334" s="202"/>
      <c r="C334" s="159"/>
      <c r="D334" s="159"/>
      <c r="E334" s="159"/>
      <c r="F334" s="779"/>
      <c r="G334" s="780"/>
      <c r="H334" s="987"/>
      <c r="I334" s="725"/>
      <c r="J334" s="725"/>
      <c r="K334" s="725"/>
      <c r="L334" s="725"/>
    </row>
    <row r="335" spans="1:12" s="269" customFormat="1" ht="15.75" customHeight="1" x14ac:dyDescent="0.2">
      <c r="A335" s="174"/>
      <c r="B335" s="202"/>
      <c r="C335" s="159"/>
      <c r="D335" s="159"/>
      <c r="E335" s="159"/>
      <c r="F335" s="779"/>
      <c r="G335" s="780"/>
      <c r="H335" s="987"/>
      <c r="I335" s="725"/>
      <c r="J335" s="725"/>
      <c r="K335" s="725"/>
      <c r="L335" s="725"/>
    </row>
    <row r="336" spans="1:12" s="269" customFormat="1" ht="15.75" customHeight="1" x14ac:dyDescent="0.2">
      <c r="A336" s="174"/>
      <c r="B336" s="202"/>
      <c r="C336" s="159"/>
      <c r="D336" s="159"/>
      <c r="E336" s="159"/>
      <c r="F336" s="779"/>
      <c r="G336" s="780"/>
      <c r="H336" s="987"/>
      <c r="I336" s="725"/>
      <c r="J336" s="725"/>
      <c r="K336" s="725"/>
      <c r="L336" s="725"/>
    </row>
    <row r="337" spans="1:12" s="269" customFormat="1" ht="15.75" customHeight="1" x14ac:dyDescent="0.2">
      <c r="A337" s="174"/>
      <c r="B337" s="202"/>
      <c r="C337" s="159"/>
      <c r="D337" s="159"/>
      <c r="E337" s="159"/>
      <c r="F337" s="779"/>
      <c r="G337" s="780"/>
      <c r="H337" s="987"/>
      <c r="I337" s="725"/>
      <c r="J337" s="725"/>
      <c r="K337" s="725"/>
      <c r="L337" s="725"/>
    </row>
    <row r="338" spans="1:12" s="269" customFormat="1" ht="15.75" customHeight="1" x14ac:dyDescent="0.2">
      <c r="A338" s="174"/>
      <c r="B338" s="202"/>
      <c r="C338" s="159"/>
      <c r="D338" s="159"/>
      <c r="E338" s="159"/>
      <c r="F338" s="779"/>
      <c r="G338" s="780"/>
      <c r="H338" s="987"/>
      <c r="I338" s="725"/>
      <c r="J338" s="725"/>
      <c r="K338" s="725"/>
      <c r="L338" s="725"/>
    </row>
    <row r="339" spans="1:12" s="269" customFormat="1" ht="15.75" customHeight="1" x14ac:dyDescent="0.2">
      <c r="A339" s="174"/>
      <c r="B339" s="202"/>
      <c r="C339" s="159"/>
      <c r="D339" s="159"/>
      <c r="E339" s="159"/>
      <c r="F339" s="779"/>
      <c r="G339" s="780"/>
      <c r="H339" s="987"/>
      <c r="I339" s="725"/>
      <c r="J339" s="725"/>
      <c r="K339" s="725"/>
      <c r="L339" s="725"/>
    </row>
    <row r="340" spans="1:12" s="269" customFormat="1" ht="15.75" customHeight="1" x14ac:dyDescent="0.2">
      <c r="A340" s="174"/>
      <c r="B340" s="202"/>
      <c r="C340" s="159"/>
      <c r="D340" s="159"/>
      <c r="E340" s="159"/>
      <c r="F340" s="779"/>
      <c r="G340" s="780"/>
      <c r="H340" s="987"/>
      <c r="I340" s="725"/>
      <c r="J340" s="725"/>
      <c r="K340" s="725"/>
      <c r="L340" s="725"/>
    </row>
    <row r="341" spans="1:12" s="269" customFormat="1" ht="15.75" customHeight="1" x14ac:dyDescent="0.2">
      <c r="A341" s="174"/>
      <c r="B341" s="202"/>
      <c r="C341" s="159"/>
      <c r="D341" s="159"/>
      <c r="E341" s="159"/>
      <c r="F341" s="779"/>
      <c r="G341" s="780"/>
      <c r="H341" s="987"/>
      <c r="I341" s="725"/>
      <c r="J341" s="725"/>
      <c r="K341" s="725"/>
      <c r="L341" s="725"/>
    </row>
    <row r="342" spans="1:12" s="269" customFormat="1" ht="15.75" customHeight="1" x14ac:dyDescent="0.2">
      <c r="A342" s="174"/>
      <c r="B342" s="202"/>
      <c r="C342" s="159"/>
      <c r="D342" s="159"/>
      <c r="E342" s="159"/>
      <c r="F342" s="779"/>
      <c r="G342" s="780"/>
      <c r="H342" s="987"/>
      <c r="I342" s="725"/>
      <c r="J342" s="725"/>
      <c r="K342" s="725"/>
      <c r="L342" s="725"/>
    </row>
    <row r="343" spans="1:12" s="269" customFormat="1" ht="15.75" customHeight="1" x14ac:dyDescent="0.2">
      <c r="A343" s="174"/>
      <c r="B343" s="202"/>
      <c r="C343" s="159"/>
      <c r="D343" s="159"/>
      <c r="E343" s="159"/>
      <c r="F343" s="779"/>
      <c r="G343" s="780"/>
      <c r="H343" s="987"/>
      <c r="I343" s="725"/>
      <c r="J343" s="725"/>
      <c r="K343" s="725"/>
      <c r="L343" s="725"/>
    </row>
    <row r="344" spans="1:12" s="269" customFormat="1" ht="15.75" customHeight="1" x14ac:dyDescent="0.2">
      <c r="A344" s="174"/>
      <c r="B344" s="202"/>
      <c r="C344" s="159"/>
      <c r="D344" s="159"/>
      <c r="E344" s="159"/>
      <c r="F344" s="779"/>
      <c r="G344" s="780"/>
      <c r="H344" s="987"/>
      <c r="I344" s="725"/>
      <c r="J344" s="725"/>
      <c r="K344" s="725"/>
      <c r="L344" s="725"/>
    </row>
    <row r="345" spans="1:12" s="269" customFormat="1" ht="15.75" customHeight="1" x14ac:dyDescent="0.2">
      <c r="A345" s="174"/>
      <c r="B345" s="202"/>
      <c r="C345" s="159"/>
      <c r="D345" s="159"/>
      <c r="E345" s="159"/>
      <c r="F345" s="779"/>
      <c r="G345" s="780"/>
      <c r="H345" s="987"/>
      <c r="I345" s="725"/>
      <c r="J345" s="725"/>
      <c r="K345" s="725"/>
      <c r="L345" s="725"/>
    </row>
    <row r="346" spans="1:12" s="269" customFormat="1" ht="15.75" customHeight="1" x14ac:dyDescent="0.2">
      <c r="A346" s="174"/>
      <c r="B346" s="202"/>
      <c r="C346" s="159"/>
      <c r="D346" s="159"/>
      <c r="E346" s="159"/>
      <c r="F346" s="779"/>
      <c r="G346" s="780"/>
      <c r="H346" s="987"/>
      <c r="I346" s="725"/>
      <c r="J346" s="725"/>
      <c r="K346" s="725"/>
      <c r="L346" s="725"/>
    </row>
    <row r="347" spans="1:12" s="269" customFormat="1" ht="15.75" customHeight="1" x14ac:dyDescent="0.2">
      <c r="A347" s="174"/>
      <c r="B347" s="202"/>
      <c r="C347" s="159"/>
      <c r="D347" s="159"/>
      <c r="E347" s="159"/>
      <c r="F347" s="779"/>
      <c r="G347" s="780"/>
      <c r="H347" s="987"/>
      <c r="I347" s="725"/>
      <c r="J347" s="725"/>
      <c r="K347" s="725"/>
      <c r="L347" s="725"/>
    </row>
    <row r="348" spans="1:12" s="269" customFormat="1" ht="15.75" customHeight="1" x14ac:dyDescent="0.2">
      <c r="A348" s="174"/>
      <c r="B348" s="202"/>
      <c r="C348" s="159"/>
      <c r="D348" s="159"/>
      <c r="E348" s="159"/>
      <c r="F348" s="779"/>
      <c r="G348" s="780"/>
      <c r="H348" s="987"/>
      <c r="I348" s="725"/>
      <c r="J348" s="725"/>
      <c r="K348" s="725"/>
      <c r="L348" s="725"/>
    </row>
    <row r="349" spans="1:12" s="269" customFormat="1" ht="15.75" customHeight="1" x14ac:dyDescent="0.2">
      <c r="A349" s="174"/>
      <c r="B349" s="202"/>
      <c r="C349" s="159"/>
      <c r="D349" s="159"/>
      <c r="E349" s="159"/>
      <c r="F349" s="779"/>
      <c r="G349" s="780"/>
      <c r="H349" s="987"/>
      <c r="I349" s="725"/>
      <c r="J349" s="725"/>
      <c r="K349" s="725"/>
      <c r="L349" s="725"/>
    </row>
    <row r="350" spans="1:12" s="269" customFormat="1" ht="15.75" customHeight="1" x14ac:dyDescent="0.2">
      <c r="A350" s="174"/>
      <c r="B350" s="202"/>
      <c r="C350" s="159"/>
      <c r="D350" s="159"/>
      <c r="E350" s="159"/>
      <c r="F350" s="779"/>
      <c r="G350" s="780"/>
      <c r="H350" s="987"/>
      <c r="I350" s="725"/>
      <c r="J350" s="725"/>
      <c r="K350" s="725"/>
      <c r="L350" s="725"/>
    </row>
    <row r="351" spans="1:12" s="269" customFormat="1" ht="15.75" customHeight="1" x14ac:dyDescent="0.2">
      <c r="A351" s="174"/>
      <c r="B351" s="202"/>
      <c r="C351" s="159"/>
      <c r="D351" s="159"/>
      <c r="E351" s="159"/>
      <c r="F351" s="779"/>
      <c r="G351" s="780"/>
      <c r="H351" s="987"/>
      <c r="I351" s="725"/>
      <c r="J351" s="725"/>
      <c r="K351" s="725"/>
      <c r="L351" s="725"/>
    </row>
    <row r="352" spans="1:12" s="269" customFormat="1" ht="15.75" customHeight="1" x14ac:dyDescent="0.2">
      <c r="A352" s="174"/>
      <c r="B352" s="202"/>
      <c r="C352" s="159"/>
      <c r="D352" s="159"/>
      <c r="E352" s="159"/>
      <c r="F352" s="779"/>
      <c r="G352" s="780"/>
      <c r="H352" s="987"/>
      <c r="I352" s="725"/>
      <c r="J352" s="725"/>
      <c r="K352" s="725"/>
      <c r="L352" s="725"/>
    </row>
    <row r="353" spans="1:12" s="269" customFormat="1" ht="15.75" customHeight="1" x14ac:dyDescent="0.2">
      <c r="A353" s="174"/>
      <c r="B353" s="202"/>
      <c r="C353" s="159"/>
      <c r="D353" s="159"/>
      <c r="E353" s="159"/>
      <c r="F353" s="779"/>
      <c r="G353" s="780"/>
      <c r="H353" s="987"/>
      <c r="I353" s="725"/>
      <c r="J353" s="725"/>
      <c r="K353" s="725"/>
      <c r="L353" s="725"/>
    </row>
    <row r="354" spans="1:12" s="269" customFormat="1" ht="15.75" customHeight="1" x14ac:dyDescent="0.2">
      <c r="A354" s="174"/>
      <c r="B354" s="202"/>
      <c r="C354" s="159"/>
      <c r="D354" s="159"/>
      <c r="E354" s="159"/>
      <c r="F354" s="779"/>
      <c r="G354" s="780"/>
      <c r="H354" s="987"/>
      <c r="I354" s="725"/>
      <c r="J354" s="725"/>
      <c r="K354" s="725"/>
      <c r="L354" s="725"/>
    </row>
    <row r="355" spans="1:12" s="269" customFormat="1" ht="15.75" customHeight="1" x14ac:dyDescent="0.2">
      <c r="A355" s="174"/>
      <c r="B355" s="202"/>
      <c r="C355" s="159"/>
      <c r="D355" s="159"/>
      <c r="E355" s="159"/>
      <c r="F355" s="779"/>
      <c r="G355" s="780"/>
      <c r="H355" s="987"/>
      <c r="I355" s="725"/>
      <c r="J355" s="725"/>
      <c r="K355" s="725"/>
      <c r="L355" s="725"/>
    </row>
    <row r="356" spans="1:12" s="269" customFormat="1" ht="15.75" customHeight="1" x14ac:dyDescent="0.2">
      <c r="A356" s="174"/>
      <c r="B356" s="202"/>
      <c r="C356" s="159"/>
      <c r="D356" s="159"/>
      <c r="E356" s="159"/>
      <c r="F356" s="779"/>
      <c r="G356" s="780"/>
      <c r="H356" s="987"/>
      <c r="I356" s="725"/>
      <c r="J356" s="725"/>
      <c r="K356" s="725"/>
      <c r="L356" s="725"/>
    </row>
    <row r="357" spans="1:12" s="269" customFormat="1" ht="15.75" customHeight="1" x14ac:dyDescent="0.2">
      <c r="A357" s="174"/>
      <c r="B357" s="202"/>
      <c r="C357" s="159"/>
      <c r="D357" s="159"/>
      <c r="E357" s="159"/>
      <c r="F357" s="779"/>
      <c r="G357" s="780"/>
      <c r="H357" s="987"/>
      <c r="I357" s="725"/>
      <c r="J357" s="725"/>
      <c r="K357" s="725"/>
      <c r="L357" s="725"/>
    </row>
    <row r="358" spans="1:12" s="269" customFormat="1" ht="15.75" customHeight="1" x14ac:dyDescent="0.2">
      <c r="A358" s="174"/>
      <c r="B358" s="202"/>
      <c r="C358" s="159"/>
      <c r="D358" s="159"/>
      <c r="E358" s="159"/>
      <c r="F358" s="779"/>
      <c r="G358" s="780"/>
      <c r="H358" s="987"/>
      <c r="I358" s="725"/>
      <c r="J358" s="725"/>
      <c r="K358" s="725"/>
      <c r="L358" s="725"/>
    </row>
    <row r="359" spans="1:12" s="269" customFormat="1" ht="15.75" customHeight="1" x14ac:dyDescent="0.2">
      <c r="A359" s="174"/>
      <c r="B359" s="202"/>
      <c r="C359" s="159"/>
      <c r="D359" s="159"/>
      <c r="E359" s="159"/>
      <c r="F359" s="779"/>
      <c r="G359" s="780"/>
      <c r="H359" s="987"/>
      <c r="I359" s="725"/>
      <c r="J359" s="725"/>
      <c r="K359" s="725"/>
      <c r="L359" s="725"/>
    </row>
    <row r="360" spans="1:12" s="269" customFormat="1" ht="15.75" customHeight="1" x14ac:dyDescent="0.2">
      <c r="A360" s="174"/>
      <c r="B360" s="202"/>
      <c r="C360" s="159"/>
      <c r="D360" s="159"/>
      <c r="E360" s="159"/>
      <c r="F360" s="779"/>
      <c r="G360" s="780"/>
      <c r="H360" s="987"/>
      <c r="I360" s="725"/>
      <c r="J360" s="725"/>
      <c r="K360" s="725"/>
      <c r="L360" s="725"/>
    </row>
    <row r="361" spans="1:12" s="269" customFormat="1" ht="15.75" customHeight="1" x14ac:dyDescent="0.2">
      <c r="A361" s="174"/>
      <c r="B361" s="202"/>
      <c r="C361" s="159"/>
      <c r="D361" s="159"/>
      <c r="E361" s="159"/>
      <c r="F361" s="779"/>
      <c r="G361" s="780"/>
      <c r="H361" s="987"/>
      <c r="I361" s="725"/>
      <c r="J361" s="725"/>
      <c r="K361" s="725"/>
      <c r="L361" s="725"/>
    </row>
    <row r="362" spans="1:12" s="269" customFormat="1" ht="15.75" customHeight="1" x14ac:dyDescent="0.2">
      <c r="A362" s="174"/>
      <c r="B362" s="202"/>
      <c r="C362" s="159"/>
      <c r="D362" s="159"/>
      <c r="E362" s="159"/>
      <c r="F362" s="779"/>
      <c r="G362" s="780"/>
      <c r="H362" s="987"/>
      <c r="I362" s="725"/>
      <c r="J362" s="725"/>
      <c r="K362" s="725"/>
      <c r="L362" s="725"/>
    </row>
    <row r="363" spans="1:12" s="269" customFormat="1" ht="15.75" customHeight="1" x14ac:dyDescent="0.2">
      <c r="A363" s="174"/>
      <c r="B363" s="202"/>
      <c r="C363" s="159"/>
      <c r="D363" s="159"/>
      <c r="E363" s="159"/>
      <c r="F363" s="779"/>
      <c r="G363" s="780"/>
      <c r="H363" s="987"/>
      <c r="I363" s="725"/>
      <c r="J363" s="725"/>
      <c r="K363" s="725"/>
      <c r="L363" s="725"/>
    </row>
    <row r="364" spans="1:12" s="269" customFormat="1" ht="15.75" customHeight="1" x14ac:dyDescent="0.2">
      <c r="A364" s="174"/>
      <c r="B364" s="202"/>
      <c r="C364" s="159"/>
      <c r="D364" s="159"/>
      <c r="E364" s="159"/>
      <c r="F364" s="779"/>
      <c r="G364" s="780"/>
      <c r="H364" s="987"/>
      <c r="I364" s="725"/>
      <c r="J364" s="725"/>
      <c r="K364" s="725"/>
      <c r="L364" s="725"/>
    </row>
    <row r="365" spans="1:12" s="269" customFormat="1" ht="15.75" customHeight="1" x14ac:dyDescent="0.2">
      <c r="A365" s="174"/>
      <c r="B365" s="202"/>
      <c r="C365" s="159"/>
      <c r="D365" s="159"/>
      <c r="E365" s="159"/>
      <c r="F365" s="779"/>
      <c r="G365" s="780"/>
      <c r="H365" s="987"/>
      <c r="I365" s="725"/>
      <c r="J365" s="725"/>
      <c r="K365" s="725"/>
      <c r="L365" s="725"/>
    </row>
    <row r="366" spans="1:12" s="269" customFormat="1" ht="15.75" customHeight="1" x14ac:dyDescent="0.2">
      <c r="A366" s="174"/>
      <c r="B366" s="202"/>
      <c r="C366" s="159"/>
      <c r="D366" s="159"/>
      <c r="E366" s="159"/>
      <c r="F366" s="779"/>
      <c r="G366" s="780"/>
      <c r="H366" s="987"/>
      <c r="I366" s="725"/>
      <c r="J366" s="725"/>
      <c r="K366" s="725"/>
      <c r="L366" s="725"/>
    </row>
    <row r="367" spans="1:12" s="269" customFormat="1" ht="15.75" customHeight="1" x14ac:dyDescent="0.2">
      <c r="A367" s="174"/>
      <c r="B367" s="202"/>
      <c r="C367" s="159"/>
      <c r="D367" s="159"/>
      <c r="E367" s="159"/>
      <c r="F367" s="779"/>
      <c r="G367" s="780"/>
      <c r="H367" s="987"/>
      <c r="I367" s="725"/>
      <c r="J367" s="725"/>
      <c r="K367" s="725"/>
      <c r="L367" s="725"/>
    </row>
    <row r="368" spans="1:12" s="269" customFormat="1" ht="15.75" customHeight="1" x14ac:dyDescent="0.2">
      <c r="A368" s="174"/>
      <c r="B368" s="202"/>
      <c r="C368" s="159"/>
      <c r="D368" s="159"/>
      <c r="E368" s="159"/>
      <c r="F368" s="779"/>
      <c r="G368" s="780"/>
      <c r="H368" s="987"/>
      <c r="I368" s="725"/>
      <c r="J368" s="725"/>
      <c r="K368" s="725"/>
      <c r="L368" s="725"/>
    </row>
    <row r="369" spans="1:12" s="269" customFormat="1" ht="15.75" customHeight="1" x14ac:dyDescent="0.2">
      <c r="A369" s="174"/>
      <c r="B369" s="202"/>
      <c r="C369" s="159"/>
      <c r="D369" s="159"/>
      <c r="E369" s="159"/>
      <c r="F369" s="779"/>
      <c r="G369" s="780"/>
      <c r="H369" s="987"/>
      <c r="I369" s="725"/>
      <c r="J369" s="725"/>
      <c r="K369" s="725"/>
      <c r="L369" s="725"/>
    </row>
    <row r="370" spans="1:12" s="269" customFormat="1" ht="15.75" customHeight="1" x14ac:dyDescent="0.2">
      <c r="A370" s="174"/>
      <c r="B370" s="202"/>
      <c r="C370" s="159"/>
      <c r="D370" s="159"/>
      <c r="E370" s="159"/>
      <c r="F370" s="779"/>
      <c r="G370" s="780"/>
      <c r="H370" s="987"/>
      <c r="I370" s="725"/>
      <c r="J370" s="725"/>
      <c r="K370" s="725"/>
      <c r="L370" s="725"/>
    </row>
    <row r="371" spans="1:12" s="269" customFormat="1" ht="15.75" customHeight="1" x14ac:dyDescent="0.2">
      <c r="A371" s="174"/>
      <c r="B371" s="202"/>
      <c r="C371" s="159"/>
      <c r="D371" s="159"/>
      <c r="E371" s="159"/>
      <c r="F371" s="779"/>
      <c r="G371" s="780"/>
      <c r="H371" s="987"/>
      <c r="I371" s="725"/>
      <c r="J371" s="725"/>
      <c r="K371" s="725"/>
      <c r="L371" s="725"/>
    </row>
    <row r="372" spans="1:12" s="269" customFormat="1" ht="15.75" customHeight="1" x14ac:dyDescent="0.2">
      <c r="A372" s="174"/>
      <c r="B372" s="202"/>
      <c r="C372" s="159"/>
      <c r="D372" s="159"/>
      <c r="E372" s="159"/>
      <c r="F372" s="779"/>
      <c r="G372" s="780"/>
      <c r="H372" s="987"/>
      <c r="I372" s="725"/>
      <c r="J372" s="725"/>
      <c r="K372" s="725"/>
      <c r="L372" s="725"/>
    </row>
    <row r="373" spans="1:12" s="269" customFormat="1" ht="15.75" customHeight="1" x14ac:dyDescent="0.2">
      <c r="A373" s="174"/>
      <c r="B373" s="202"/>
      <c r="C373" s="159"/>
      <c r="D373" s="159"/>
      <c r="E373" s="159"/>
      <c r="F373" s="779"/>
      <c r="G373" s="780"/>
      <c r="H373" s="987"/>
      <c r="I373" s="725"/>
      <c r="J373" s="725"/>
      <c r="K373" s="725"/>
      <c r="L373" s="725"/>
    </row>
    <row r="374" spans="1:12" s="269" customFormat="1" ht="15.75" customHeight="1" x14ac:dyDescent="0.2">
      <c r="A374" s="174"/>
      <c r="B374" s="202"/>
      <c r="C374" s="159"/>
      <c r="D374" s="159"/>
      <c r="E374" s="159"/>
      <c r="F374" s="779"/>
      <c r="G374" s="780"/>
      <c r="H374" s="987"/>
      <c r="I374" s="725"/>
      <c r="J374" s="725"/>
      <c r="K374" s="725"/>
      <c r="L374" s="725"/>
    </row>
    <row r="375" spans="1:12" s="269" customFormat="1" ht="15.75" customHeight="1" x14ac:dyDescent="0.2">
      <c r="A375" s="174"/>
      <c r="B375" s="202"/>
      <c r="C375" s="159"/>
      <c r="D375" s="159"/>
      <c r="E375" s="159"/>
      <c r="F375" s="779"/>
      <c r="G375" s="780"/>
      <c r="H375" s="987"/>
      <c r="I375" s="725"/>
      <c r="J375" s="725"/>
      <c r="K375" s="725"/>
      <c r="L375" s="725"/>
    </row>
    <row r="376" spans="1:12" s="269" customFormat="1" ht="15.75" customHeight="1" x14ac:dyDescent="0.2">
      <c r="A376" s="174"/>
      <c r="B376" s="202"/>
      <c r="C376" s="159"/>
      <c r="D376" s="159"/>
      <c r="E376" s="159"/>
      <c r="F376" s="779"/>
      <c r="G376" s="780"/>
      <c r="H376" s="987"/>
      <c r="I376" s="725"/>
      <c r="J376" s="725"/>
      <c r="K376" s="725"/>
      <c r="L376" s="725"/>
    </row>
    <row r="377" spans="1:12" s="269" customFormat="1" ht="15.75" customHeight="1" x14ac:dyDescent="0.2">
      <c r="A377" s="174"/>
      <c r="B377" s="202"/>
      <c r="C377" s="159"/>
      <c r="D377" s="159"/>
      <c r="E377" s="159"/>
      <c r="F377" s="779"/>
      <c r="G377" s="780"/>
      <c r="H377" s="987"/>
      <c r="I377" s="725"/>
      <c r="J377" s="725"/>
      <c r="K377" s="725"/>
      <c r="L377" s="725"/>
    </row>
    <row r="378" spans="1:12" s="269" customFormat="1" ht="15.75" customHeight="1" x14ac:dyDescent="0.2">
      <c r="A378" s="174"/>
      <c r="B378" s="202"/>
      <c r="C378" s="159"/>
      <c r="D378" s="159"/>
      <c r="E378" s="159"/>
      <c r="F378" s="779"/>
      <c r="G378" s="780"/>
      <c r="H378" s="987"/>
      <c r="I378" s="725"/>
      <c r="J378" s="725"/>
      <c r="K378" s="725"/>
      <c r="L378" s="725"/>
    </row>
    <row r="379" spans="1:12" s="269" customFormat="1" ht="15.75" customHeight="1" x14ac:dyDescent="0.2">
      <c r="A379" s="174"/>
      <c r="B379" s="202"/>
      <c r="C379" s="159"/>
      <c r="D379" s="159"/>
      <c r="E379" s="159"/>
      <c r="F379" s="779"/>
      <c r="G379" s="780"/>
      <c r="H379" s="987"/>
      <c r="I379" s="725"/>
      <c r="J379" s="725"/>
      <c r="K379" s="725"/>
      <c r="L379" s="725"/>
    </row>
    <row r="380" spans="1:12" s="269" customFormat="1" ht="15.75" customHeight="1" x14ac:dyDescent="0.2">
      <c r="A380" s="174"/>
      <c r="B380" s="202"/>
      <c r="C380" s="159"/>
      <c r="D380" s="159"/>
      <c r="E380" s="159"/>
      <c r="F380" s="779"/>
      <c r="G380" s="780"/>
      <c r="H380" s="987"/>
      <c r="I380" s="725"/>
      <c r="J380" s="725"/>
      <c r="K380" s="725"/>
      <c r="L380" s="725"/>
    </row>
    <row r="381" spans="1:12" s="269" customFormat="1" ht="15.75" customHeight="1" x14ac:dyDescent="0.2">
      <c r="A381" s="174"/>
      <c r="B381" s="202"/>
      <c r="C381" s="159"/>
      <c r="D381" s="159"/>
      <c r="E381" s="159"/>
      <c r="F381" s="779"/>
      <c r="G381" s="780"/>
      <c r="H381" s="987"/>
      <c r="I381" s="725"/>
      <c r="J381" s="725"/>
      <c r="K381" s="725"/>
      <c r="L381" s="725"/>
    </row>
    <row r="382" spans="1:12" s="269" customFormat="1" ht="15.75" customHeight="1" x14ac:dyDescent="0.2">
      <c r="A382" s="174"/>
      <c r="B382" s="202"/>
      <c r="C382" s="159"/>
      <c r="D382" s="159"/>
      <c r="E382" s="159"/>
      <c r="F382" s="779"/>
      <c r="G382" s="780"/>
      <c r="H382" s="987"/>
      <c r="I382" s="725"/>
      <c r="J382" s="725"/>
      <c r="K382" s="725"/>
      <c r="L382" s="725"/>
    </row>
    <row r="383" spans="1:12" s="269" customFormat="1" ht="15.75" customHeight="1" x14ac:dyDescent="0.2">
      <c r="A383" s="174"/>
      <c r="B383" s="202"/>
      <c r="C383" s="159"/>
      <c r="D383" s="159"/>
      <c r="E383" s="159"/>
      <c r="F383" s="779"/>
      <c r="G383" s="780"/>
      <c r="H383" s="987"/>
      <c r="I383" s="725"/>
      <c r="J383" s="725"/>
      <c r="K383" s="725"/>
      <c r="L383" s="725"/>
    </row>
    <row r="384" spans="1:12" s="269" customFormat="1" ht="15.75" customHeight="1" x14ac:dyDescent="0.2">
      <c r="A384" s="174"/>
      <c r="B384" s="202"/>
      <c r="C384" s="159"/>
      <c r="D384" s="159"/>
      <c r="E384" s="159"/>
      <c r="F384" s="779"/>
      <c r="G384" s="780"/>
      <c r="H384" s="987"/>
      <c r="I384" s="725"/>
      <c r="J384" s="725"/>
      <c r="K384" s="725"/>
      <c r="L384" s="725"/>
    </row>
    <row r="385" spans="1:12" s="269" customFormat="1" ht="15.75" customHeight="1" x14ac:dyDescent="0.2">
      <c r="A385" s="174"/>
      <c r="B385" s="202"/>
      <c r="C385" s="159"/>
      <c r="D385" s="159"/>
      <c r="E385" s="159"/>
      <c r="F385" s="779"/>
      <c r="G385" s="780"/>
      <c r="H385" s="987"/>
      <c r="I385" s="725"/>
      <c r="J385" s="725"/>
      <c r="K385" s="725"/>
      <c r="L385" s="725"/>
    </row>
    <row r="386" spans="1:12" s="269" customFormat="1" ht="15.75" customHeight="1" x14ac:dyDescent="0.2">
      <c r="A386" s="174"/>
      <c r="B386" s="202"/>
      <c r="C386" s="159"/>
      <c r="D386" s="159"/>
      <c r="E386" s="159"/>
      <c r="F386" s="779"/>
      <c r="G386" s="780"/>
      <c r="H386" s="987"/>
      <c r="I386" s="725"/>
      <c r="J386" s="725"/>
      <c r="K386" s="725"/>
      <c r="L386" s="725"/>
    </row>
    <row r="387" spans="1:12" s="269" customFormat="1" ht="15.75" customHeight="1" x14ac:dyDescent="0.2">
      <c r="A387" s="174"/>
      <c r="B387" s="202"/>
      <c r="C387" s="159"/>
      <c r="D387" s="159"/>
      <c r="E387" s="159"/>
      <c r="F387" s="779"/>
      <c r="G387" s="780"/>
      <c r="H387" s="987"/>
      <c r="I387" s="725"/>
      <c r="J387" s="725"/>
      <c r="K387" s="725"/>
      <c r="L387" s="725"/>
    </row>
    <row r="388" spans="1:12" s="269" customFormat="1" ht="15.75" customHeight="1" x14ac:dyDescent="0.2">
      <c r="A388" s="174"/>
      <c r="B388" s="202"/>
      <c r="C388" s="159"/>
      <c r="D388" s="159"/>
      <c r="E388" s="159"/>
      <c r="F388" s="779"/>
      <c r="G388" s="780"/>
      <c r="H388" s="987"/>
      <c r="I388" s="725"/>
      <c r="J388" s="725"/>
      <c r="K388" s="725"/>
      <c r="L388" s="725"/>
    </row>
    <row r="389" spans="1:12" s="269" customFormat="1" ht="15.75" customHeight="1" x14ac:dyDescent="0.2">
      <c r="A389" s="174"/>
      <c r="B389" s="202"/>
      <c r="C389" s="159"/>
      <c r="D389" s="159"/>
      <c r="E389" s="159"/>
      <c r="F389" s="779"/>
      <c r="G389" s="780"/>
      <c r="H389" s="987"/>
      <c r="I389" s="725"/>
      <c r="J389" s="725"/>
      <c r="K389" s="725"/>
      <c r="L389" s="725"/>
    </row>
    <row r="390" spans="1:12" s="269" customFormat="1" ht="15.75" customHeight="1" x14ac:dyDescent="0.2">
      <c r="A390" s="174"/>
      <c r="B390" s="202"/>
      <c r="C390" s="159"/>
      <c r="D390" s="159"/>
      <c r="E390" s="159"/>
      <c r="F390" s="779"/>
      <c r="G390" s="780"/>
      <c r="H390" s="987"/>
      <c r="I390" s="725"/>
      <c r="J390" s="725"/>
      <c r="K390" s="725"/>
      <c r="L390" s="725"/>
    </row>
    <row r="391" spans="1:12" s="269" customFormat="1" ht="15.75" customHeight="1" x14ac:dyDescent="0.2">
      <c r="A391" s="174"/>
      <c r="B391" s="202"/>
      <c r="C391" s="159"/>
      <c r="D391" s="159"/>
      <c r="E391" s="159"/>
      <c r="F391" s="779"/>
      <c r="G391" s="780"/>
      <c r="H391" s="987"/>
      <c r="I391" s="725"/>
      <c r="J391" s="725"/>
      <c r="K391" s="725"/>
      <c r="L391" s="725"/>
    </row>
    <row r="392" spans="1:12" s="269" customFormat="1" ht="15.75" customHeight="1" x14ac:dyDescent="0.2">
      <c r="A392" s="174"/>
      <c r="B392" s="202"/>
      <c r="C392" s="159"/>
      <c r="D392" s="159"/>
      <c r="E392" s="159"/>
      <c r="F392" s="779"/>
      <c r="G392" s="780"/>
      <c r="H392" s="987"/>
      <c r="I392" s="725"/>
      <c r="J392" s="725"/>
      <c r="K392" s="725"/>
      <c r="L392" s="725"/>
    </row>
    <row r="393" spans="1:12" s="269" customFormat="1" ht="15.75" customHeight="1" x14ac:dyDescent="0.2">
      <c r="A393" s="174"/>
      <c r="B393" s="202"/>
      <c r="C393" s="159"/>
      <c r="D393" s="159"/>
      <c r="E393" s="159"/>
      <c r="F393" s="779"/>
      <c r="G393" s="780"/>
      <c r="H393" s="987"/>
      <c r="I393" s="725"/>
      <c r="J393" s="725"/>
      <c r="K393" s="725"/>
      <c r="L393" s="725"/>
    </row>
    <row r="394" spans="1:12" s="269" customFormat="1" ht="15.75" customHeight="1" x14ac:dyDescent="0.2">
      <c r="A394" s="174"/>
      <c r="B394" s="202"/>
      <c r="C394" s="159"/>
      <c r="D394" s="159"/>
      <c r="E394" s="159"/>
      <c r="F394" s="779"/>
      <c r="G394" s="780"/>
      <c r="H394" s="987"/>
      <c r="I394" s="725"/>
      <c r="J394" s="725"/>
      <c r="K394" s="725"/>
      <c r="L394" s="725"/>
    </row>
    <row r="395" spans="1:12" s="269" customFormat="1" ht="15.75" customHeight="1" x14ac:dyDescent="0.2">
      <c r="A395" s="174"/>
      <c r="B395" s="202"/>
      <c r="C395" s="159"/>
      <c r="D395" s="159"/>
      <c r="E395" s="159"/>
      <c r="F395" s="779"/>
      <c r="G395" s="780"/>
      <c r="H395" s="987"/>
      <c r="I395" s="725"/>
      <c r="J395" s="725"/>
      <c r="K395" s="725"/>
      <c r="L395" s="725"/>
    </row>
    <row r="396" spans="1:12" s="269" customFormat="1" ht="15.75" customHeight="1" x14ac:dyDescent="0.2">
      <c r="A396" s="174"/>
      <c r="B396" s="202"/>
      <c r="C396" s="159"/>
      <c r="D396" s="159"/>
      <c r="E396" s="159"/>
      <c r="F396" s="779"/>
      <c r="G396" s="780"/>
      <c r="H396" s="987"/>
      <c r="I396" s="725"/>
      <c r="J396" s="725"/>
      <c r="K396" s="725"/>
      <c r="L396" s="725"/>
    </row>
    <row r="397" spans="1:12" s="269" customFormat="1" ht="15.75" customHeight="1" x14ac:dyDescent="0.2">
      <c r="A397" s="174"/>
      <c r="B397" s="202"/>
      <c r="C397" s="159"/>
      <c r="D397" s="159"/>
      <c r="E397" s="159"/>
      <c r="F397" s="779"/>
      <c r="G397" s="780"/>
      <c r="H397" s="987"/>
      <c r="I397" s="725"/>
      <c r="J397" s="725"/>
      <c r="K397" s="725"/>
      <c r="L397" s="725"/>
    </row>
    <row r="398" spans="1:12" s="269" customFormat="1" ht="15.75" customHeight="1" x14ac:dyDescent="0.2">
      <c r="A398" s="174"/>
      <c r="B398" s="202"/>
      <c r="C398" s="159"/>
      <c r="D398" s="159"/>
      <c r="E398" s="159"/>
      <c r="F398" s="779"/>
      <c r="G398" s="780"/>
      <c r="H398" s="987"/>
      <c r="I398" s="725"/>
      <c r="J398" s="725"/>
      <c r="K398" s="725"/>
      <c r="L398" s="725"/>
    </row>
    <row r="399" spans="1:12" s="269" customFormat="1" ht="15.75" customHeight="1" x14ac:dyDescent="0.2">
      <c r="A399" s="174"/>
      <c r="B399" s="202"/>
      <c r="C399" s="159"/>
      <c r="D399" s="159"/>
      <c r="E399" s="159"/>
      <c r="F399" s="779"/>
      <c r="G399" s="780"/>
      <c r="H399" s="987"/>
      <c r="I399" s="725"/>
      <c r="J399" s="725"/>
      <c r="K399" s="725"/>
      <c r="L399" s="725"/>
    </row>
    <row r="400" spans="1:12" s="269" customFormat="1" ht="15.75" customHeight="1" x14ac:dyDescent="0.2">
      <c r="A400" s="174"/>
      <c r="B400" s="202"/>
      <c r="C400" s="159"/>
      <c r="D400" s="159"/>
      <c r="E400" s="159"/>
      <c r="F400" s="779"/>
      <c r="G400" s="780"/>
      <c r="H400" s="987"/>
      <c r="I400" s="725"/>
      <c r="J400" s="725"/>
      <c r="K400" s="725"/>
      <c r="L400" s="725"/>
    </row>
    <row r="401" spans="1:12" s="269" customFormat="1" ht="15.75" customHeight="1" x14ac:dyDescent="0.2">
      <c r="A401" s="174"/>
      <c r="B401" s="202"/>
      <c r="C401" s="159"/>
      <c r="D401" s="159"/>
      <c r="E401" s="159"/>
      <c r="F401" s="779"/>
      <c r="G401" s="780"/>
      <c r="H401" s="987"/>
      <c r="I401" s="725"/>
      <c r="J401" s="725"/>
      <c r="K401" s="725"/>
      <c r="L401" s="725"/>
    </row>
    <row r="402" spans="1:12" s="269" customFormat="1" ht="15.75" customHeight="1" x14ac:dyDescent="0.2">
      <c r="A402" s="174"/>
      <c r="B402" s="202"/>
      <c r="C402" s="159"/>
      <c r="D402" s="159"/>
      <c r="E402" s="159"/>
      <c r="F402" s="779"/>
      <c r="G402" s="780"/>
      <c r="H402" s="987"/>
      <c r="I402" s="725"/>
      <c r="J402" s="725"/>
      <c r="K402" s="725"/>
      <c r="L402" s="725"/>
    </row>
    <row r="403" spans="1:12" s="269" customFormat="1" ht="15.75" customHeight="1" x14ac:dyDescent="0.2">
      <c r="A403" s="174"/>
      <c r="B403" s="202"/>
      <c r="C403" s="159"/>
      <c r="D403" s="159"/>
      <c r="E403" s="159"/>
      <c r="F403" s="779"/>
      <c r="G403" s="780"/>
      <c r="H403" s="987"/>
      <c r="I403" s="725"/>
      <c r="J403" s="725"/>
      <c r="K403" s="725"/>
      <c r="L403" s="725"/>
    </row>
    <row r="404" spans="1:12" s="269" customFormat="1" ht="15.75" customHeight="1" x14ac:dyDescent="0.2">
      <c r="A404" s="174"/>
      <c r="B404" s="202"/>
      <c r="C404" s="159"/>
      <c r="D404" s="159"/>
      <c r="E404" s="159"/>
      <c r="F404" s="779"/>
      <c r="G404" s="780"/>
      <c r="H404" s="987"/>
      <c r="I404" s="725"/>
      <c r="J404" s="725"/>
      <c r="K404" s="725"/>
      <c r="L404" s="725"/>
    </row>
    <row r="405" spans="1:12" s="269" customFormat="1" ht="15.75" customHeight="1" x14ac:dyDescent="0.2">
      <c r="A405" s="174"/>
      <c r="B405" s="202"/>
      <c r="C405" s="159"/>
      <c r="D405" s="159"/>
      <c r="E405" s="159"/>
      <c r="F405" s="779"/>
      <c r="G405" s="780"/>
      <c r="H405" s="987"/>
      <c r="I405" s="725"/>
      <c r="J405" s="725"/>
      <c r="K405" s="725"/>
      <c r="L405" s="725"/>
    </row>
    <row r="406" spans="1:12" s="269" customFormat="1" ht="15.75" customHeight="1" x14ac:dyDescent="0.2">
      <c r="A406" s="174"/>
      <c r="B406" s="202"/>
      <c r="C406" s="159"/>
      <c r="D406" s="159"/>
      <c r="E406" s="159"/>
      <c r="F406" s="779"/>
      <c r="G406" s="780"/>
      <c r="H406" s="987"/>
      <c r="I406" s="725"/>
      <c r="J406" s="725"/>
      <c r="K406" s="725"/>
      <c r="L406" s="725"/>
    </row>
    <row r="407" spans="1:12" s="269" customFormat="1" ht="15.75" customHeight="1" x14ac:dyDescent="0.2">
      <c r="A407" s="174"/>
      <c r="B407" s="202"/>
      <c r="C407" s="159"/>
      <c r="D407" s="159"/>
      <c r="E407" s="159"/>
      <c r="F407" s="779"/>
      <c r="G407" s="780"/>
      <c r="H407" s="987"/>
      <c r="I407" s="725"/>
      <c r="J407" s="725"/>
      <c r="K407" s="725"/>
      <c r="L407" s="725"/>
    </row>
    <row r="408" spans="1:12" s="269" customFormat="1" ht="15.75" customHeight="1" x14ac:dyDescent="0.2">
      <c r="A408" s="174"/>
      <c r="B408" s="202"/>
      <c r="C408" s="159"/>
      <c r="D408" s="159"/>
      <c r="E408" s="159"/>
      <c r="F408" s="779"/>
      <c r="G408" s="780"/>
      <c r="H408" s="987"/>
      <c r="I408" s="725"/>
      <c r="J408" s="725"/>
      <c r="K408" s="725"/>
      <c r="L408" s="725"/>
    </row>
    <row r="409" spans="1:12" s="269" customFormat="1" ht="15.75" customHeight="1" x14ac:dyDescent="0.2">
      <c r="A409" s="174"/>
      <c r="B409" s="202"/>
      <c r="C409" s="159"/>
      <c r="D409" s="159"/>
      <c r="E409" s="159"/>
      <c r="F409" s="779"/>
      <c r="G409" s="780"/>
      <c r="H409" s="987"/>
      <c r="I409" s="725"/>
      <c r="J409" s="725"/>
      <c r="K409" s="725"/>
      <c r="L409" s="725"/>
    </row>
    <row r="410" spans="1:12" s="269" customFormat="1" ht="15.75" customHeight="1" x14ac:dyDescent="0.2">
      <c r="A410" s="174"/>
      <c r="B410" s="202"/>
      <c r="C410" s="159"/>
      <c r="D410" s="159"/>
      <c r="E410" s="159"/>
      <c r="F410" s="779"/>
      <c r="G410" s="780"/>
      <c r="H410" s="987"/>
      <c r="I410" s="725"/>
      <c r="J410" s="725"/>
      <c r="K410" s="725"/>
      <c r="L410" s="725"/>
    </row>
    <row r="411" spans="1:12" s="269" customFormat="1" ht="15.75" customHeight="1" x14ac:dyDescent="0.2">
      <c r="A411" s="174"/>
      <c r="B411" s="202"/>
      <c r="C411" s="159"/>
      <c r="D411" s="159"/>
      <c r="E411" s="159"/>
      <c r="F411" s="779"/>
      <c r="G411" s="780"/>
      <c r="H411" s="987"/>
      <c r="I411" s="725"/>
      <c r="J411" s="725"/>
      <c r="K411" s="725"/>
      <c r="L411" s="725"/>
    </row>
    <row r="412" spans="1:12" s="269" customFormat="1" ht="15.75" customHeight="1" x14ac:dyDescent="0.2">
      <c r="A412" s="174"/>
      <c r="B412" s="202"/>
      <c r="C412" s="159"/>
      <c r="D412" s="159"/>
      <c r="E412" s="159"/>
      <c r="F412" s="779"/>
      <c r="G412" s="780"/>
      <c r="H412" s="987"/>
      <c r="I412" s="725"/>
      <c r="J412" s="725"/>
      <c r="K412" s="725"/>
      <c r="L412" s="725"/>
    </row>
    <row r="413" spans="1:12" s="269" customFormat="1" ht="15.75" customHeight="1" x14ac:dyDescent="0.2">
      <c r="A413" s="174"/>
      <c r="B413" s="202"/>
      <c r="C413" s="159"/>
      <c r="D413" s="159"/>
      <c r="E413" s="159"/>
      <c r="F413" s="779"/>
      <c r="G413" s="780"/>
      <c r="H413" s="987"/>
      <c r="I413" s="725"/>
      <c r="J413" s="725"/>
      <c r="K413" s="725"/>
      <c r="L413" s="725"/>
    </row>
    <row r="414" spans="1:12" s="269" customFormat="1" ht="15.75" customHeight="1" x14ac:dyDescent="0.2">
      <c r="A414" s="174"/>
      <c r="B414" s="202"/>
      <c r="C414" s="159"/>
      <c r="D414" s="159"/>
      <c r="E414" s="159"/>
      <c r="F414" s="779"/>
      <c r="G414" s="780"/>
      <c r="H414" s="987"/>
      <c r="I414" s="725"/>
      <c r="J414" s="725"/>
      <c r="K414" s="725"/>
      <c r="L414" s="725"/>
    </row>
    <row r="415" spans="1:12" s="269" customFormat="1" ht="15.75" customHeight="1" x14ac:dyDescent="0.2">
      <c r="A415" s="174"/>
      <c r="B415" s="202"/>
      <c r="C415" s="159"/>
      <c r="D415" s="159"/>
      <c r="E415" s="159"/>
      <c r="F415" s="779"/>
      <c r="G415" s="780"/>
      <c r="H415" s="987"/>
      <c r="I415" s="725"/>
      <c r="J415" s="725"/>
      <c r="K415" s="725"/>
      <c r="L415" s="725"/>
    </row>
    <row r="416" spans="1:12" s="269" customFormat="1" ht="15.75" customHeight="1" x14ac:dyDescent="0.2">
      <c r="A416" s="174"/>
      <c r="B416" s="202"/>
      <c r="C416" s="159"/>
      <c r="D416" s="159"/>
      <c r="E416" s="159"/>
      <c r="F416" s="779"/>
      <c r="G416" s="780"/>
      <c r="H416" s="987"/>
      <c r="I416" s="725"/>
      <c r="J416" s="725"/>
      <c r="K416" s="725"/>
      <c r="L416" s="725"/>
    </row>
    <row r="417" spans="1:12" s="269" customFormat="1" ht="15.75" customHeight="1" x14ac:dyDescent="0.2">
      <c r="A417" s="174"/>
      <c r="B417" s="202"/>
      <c r="C417" s="159"/>
      <c r="D417" s="159"/>
      <c r="E417" s="159"/>
      <c r="F417" s="779"/>
      <c r="G417" s="780"/>
      <c r="H417" s="987"/>
      <c r="I417" s="725"/>
      <c r="J417" s="725"/>
      <c r="K417" s="725"/>
      <c r="L417" s="725"/>
    </row>
    <row r="418" spans="1:12" s="269" customFormat="1" ht="15.75" customHeight="1" x14ac:dyDescent="0.2">
      <c r="A418" s="174"/>
      <c r="B418" s="202"/>
      <c r="C418" s="159"/>
      <c r="D418" s="159"/>
      <c r="E418" s="159"/>
      <c r="F418" s="779"/>
      <c r="G418" s="780"/>
      <c r="H418" s="987"/>
      <c r="I418" s="725"/>
      <c r="J418" s="725"/>
      <c r="K418" s="725"/>
      <c r="L418" s="725"/>
    </row>
    <row r="419" spans="1:12" s="269" customFormat="1" ht="15.75" customHeight="1" x14ac:dyDescent="0.2">
      <c r="A419" s="174"/>
      <c r="B419" s="202"/>
      <c r="C419" s="159"/>
      <c r="D419" s="159"/>
      <c r="E419" s="159"/>
      <c r="F419" s="779"/>
      <c r="G419" s="780"/>
      <c r="H419" s="987"/>
      <c r="I419" s="725"/>
      <c r="J419" s="725"/>
      <c r="K419" s="725"/>
      <c r="L419" s="725"/>
    </row>
    <row r="420" spans="1:12" s="269" customFormat="1" ht="15.75" customHeight="1" x14ac:dyDescent="0.2">
      <c r="A420" s="174"/>
      <c r="B420" s="202"/>
      <c r="C420" s="159"/>
      <c r="D420" s="159"/>
      <c r="E420" s="159"/>
      <c r="F420" s="779"/>
      <c r="G420" s="780"/>
      <c r="H420" s="987"/>
      <c r="I420" s="725"/>
      <c r="J420" s="725"/>
      <c r="K420" s="725"/>
      <c r="L420" s="725"/>
    </row>
    <row r="421" spans="1:12" s="269" customFormat="1" ht="15.75" customHeight="1" x14ac:dyDescent="0.2">
      <c r="A421" s="174"/>
      <c r="B421" s="202"/>
      <c r="C421" s="159"/>
      <c r="D421" s="159"/>
      <c r="E421" s="159"/>
      <c r="F421" s="779"/>
      <c r="G421" s="780"/>
      <c r="H421" s="987"/>
      <c r="I421" s="725"/>
      <c r="J421" s="725"/>
      <c r="K421" s="725"/>
      <c r="L421" s="725"/>
    </row>
    <row r="422" spans="1:12" s="269" customFormat="1" ht="15.75" customHeight="1" x14ac:dyDescent="0.2">
      <c r="A422" s="174"/>
      <c r="B422" s="202"/>
      <c r="C422" s="159"/>
      <c r="D422" s="159"/>
      <c r="E422" s="159"/>
      <c r="F422" s="779"/>
      <c r="G422" s="780"/>
      <c r="H422" s="987"/>
      <c r="I422" s="725"/>
      <c r="J422" s="725"/>
      <c r="K422" s="725"/>
      <c r="L422" s="725"/>
    </row>
    <row r="423" spans="1:12" s="269" customFormat="1" ht="15.75" customHeight="1" x14ac:dyDescent="0.2">
      <c r="A423" s="174"/>
      <c r="B423" s="202"/>
      <c r="C423" s="159"/>
      <c r="D423" s="159"/>
      <c r="E423" s="159"/>
      <c r="F423" s="779"/>
      <c r="G423" s="780"/>
      <c r="H423" s="987"/>
      <c r="I423" s="725"/>
      <c r="J423" s="725"/>
      <c r="K423" s="725"/>
      <c r="L423" s="725"/>
    </row>
    <row r="424" spans="1:12" s="269" customFormat="1" ht="15.75" customHeight="1" x14ac:dyDescent="0.2">
      <c r="A424" s="174"/>
      <c r="B424" s="202"/>
      <c r="C424" s="159"/>
      <c r="D424" s="159"/>
      <c r="E424" s="159"/>
      <c r="F424" s="779"/>
      <c r="G424" s="780"/>
      <c r="H424" s="987"/>
      <c r="I424" s="725"/>
      <c r="J424" s="725"/>
      <c r="K424" s="725"/>
      <c r="L424" s="725"/>
    </row>
    <row r="425" spans="1:12" s="269" customFormat="1" ht="15.75" customHeight="1" x14ac:dyDescent="0.2">
      <c r="A425" s="174"/>
      <c r="B425" s="202"/>
      <c r="C425" s="159"/>
      <c r="D425" s="159"/>
      <c r="E425" s="159"/>
      <c r="F425" s="779"/>
      <c r="G425" s="780"/>
      <c r="H425" s="987"/>
      <c r="I425" s="725"/>
      <c r="J425" s="725"/>
      <c r="K425" s="725"/>
      <c r="L425" s="725"/>
    </row>
    <row r="426" spans="1:12" s="269" customFormat="1" ht="15.75" customHeight="1" x14ac:dyDescent="0.2">
      <c r="A426" s="174"/>
      <c r="B426" s="202"/>
      <c r="C426" s="159"/>
      <c r="D426" s="159"/>
      <c r="E426" s="159"/>
      <c r="F426" s="779"/>
      <c r="G426" s="780"/>
      <c r="H426" s="987"/>
      <c r="I426" s="725"/>
      <c r="J426" s="725"/>
      <c r="K426" s="725"/>
      <c r="L426" s="725"/>
    </row>
    <row r="427" spans="1:12" s="269" customFormat="1" ht="15.75" customHeight="1" x14ac:dyDescent="0.2">
      <c r="A427" s="174"/>
      <c r="B427" s="202"/>
      <c r="C427" s="159"/>
      <c r="D427" s="159"/>
      <c r="E427" s="159"/>
      <c r="F427" s="779"/>
      <c r="G427" s="780"/>
      <c r="H427" s="987"/>
      <c r="I427" s="725"/>
      <c r="J427" s="725"/>
      <c r="K427" s="725"/>
      <c r="L427" s="725"/>
    </row>
    <row r="428" spans="1:12" s="269" customFormat="1" ht="15.75" customHeight="1" x14ac:dyDescent="0.2">
      <c r="A428" s="174"/>
      <c r="B428" s="202"/>
      <c r="C428" s="159"/>
      <c r="D428" s="159"/>
      <c r="E428" s="159"/>
      <c r="F428" s="779"/>
      <c r="G428" s="780"/>
      <c r="H428" s="987"/>
      <c r="I428" s="725"/>
      <c r="J428" s="725"/>
      <c r="K428" s="725"/>
      <c r="L428" s="725"/>
    </row>
    <row r="429" spans="1:12" s="269" customFormat="1" ht="15.75" customHeight="1" x14ac:dyDescent="0.2">
      <c r="A429" s="174"/>
      <c r="B429" s="202"/>
      <c r="C429" s="159"/>
      <c r="D429" s="159"/>
      <c r="E429" s="159"/>
      <c r="F429" s="779"/>
      <c r="G429" s="780"/>
      <c r="H429" s="987"/>
      <c r="I429" s="725"/>
      <c r="J429" s="725"/>
      <c r="K429" s="725"/>
      <c r="L429" s="725"/>
    </row>
    <row r="430" spans="1:12" s="269" customFormat="1" ht="15.75" customHeight="1" x14ac:dyDescent="0.2">
      <c r="A430" s="174"/>
      <c r="B430" s="202"/>
      <c r="C430" s="159"/>
      <c r="D430" s="159"/>
      <c r="E430" s="159"/>
      <c r="F430" s="779"/>
      <c r="G430" s="780"/>
      <c r="H430" s="987"/>
      <c r="I430" s="725"/>
      <c r="J430" s="725"/>
      <c r="K430" s="725"/>
      <c r="L430" s="725"/>
    </row>
    <row r="431" spans="1:12" s="269" customFormat="1" ht="15.75" customHeight="1" x14ac:dyDescent="0.2">
      <c r="A431" s="174"/>
      <c r="B431" s="202"/>
      <c r="C431" s="159"/>
      <c r="D431" s="159"/>
      <c r="E431" s="159"/>
      <c r="F431" s="779"/>
      <c r="G431" s="780"/>
      <c r="H431" s="987"/>
      <c r="I431" s="725"/>
      <c r="J431" s="725"/>
      <c r="K431" s="725"/>
      <c r="L431" s="725"/>
    </row>
    <row r="432" spans="1:12" s="269" customFormat="1" ht="15.75" customHeight="1" x14ac:dyDescent="0.2">
      <c r="A432" s="174"/>
      <c r="B432" s="202"/>
      <c r="C432" s="159"/>
      <c r="D432" s="159"/>
      <c r="E432" s="159"/>
      <c r="F432" s="779"/>
      <c r="G432" s="780"/>
      <c r="H432" s="987"/>
      <c r="I432" s="725"/>
      <c r="J432" s="725"/>
      <c r="K432" s="725"/>
      <c r="L432" s="725"/>
    </row>
    <row r="433" spans="1:12" s="269" customFormat="1" ht="15.75" customHeight="1" x14ac:dyDescent="0.2">
      <c r="A433" s="174"/>
      <c r="B433" s="202"/>
      <c r="C433" s="159"/>
      <c r="D433" s="159"/>
      <c r="E433" s="159"/>
      <c r="F433" s="779"/>
      <c r="G433" s="780"/>
      <c r="H433" s="987"/>
      <c r="I433" s="725"/>
      <c r="J433" s="725"/>
      <c r="K433" s="725"/>
      <c r="L433" s="725"/>
    </row>
    <row r="434" spans="1:12" s="269" customFormat="1" ht="15.75" customHeight="1" x14ac:dyDescent="0.2">
      <c r="A434" s="174"/>
      <c r="B434" s="202"/>
      <c r="C434" s="159"/>
      <c r="D434" s="159"/>
      <c r="E434" s="159"/>
      <c r="F434" s="779"/>
      <c r="G434" s="780"/>
      <c r="H434" s="987"/>
      <c r="I434" s="725"/>
      <c r="J434" s="725"/>
      <c r="K434" s="725"/>
      <c r="L434" s="725"/>
    </row>
    <row r="435" spans="1:12" s="269" customFormat="1" ht="15.75" customHeight="1" x14ac:dyDescent="0.2">
      <c r="A435" s="174"/>
      <c r="B435" s="202"/>
      <c r="C435" s="159"/>
      <c r="D435" s="159"/>
      <c r="E435" s="159"/>
      <c r="F435" s="779"/>
      <c r="G435" s="780"/>
      <c r="H435" s="987"/>
      <c r="I435" s="725"/>
      <c r="J435" s="725"/>
      <c r="K435" s="725"/>
      <c r="L435" s="725"/>
    </row>
    <row r="436" spans="1:12" s="269" customFormat="1" ht="15.75" customHeight="1" x14ac:dyDescent="0.2">
      <c r="A436" s="174"/>
      <c r="B436" s="202"/>
      <c r="C436" s="159"/>
      <c r="D436" s="159"/>
      <c r="E436" s="159"/>
      <c r="F436" s="779"/>
      <c r="G436" s="780"/>
      <c r="H436" s="987"/>
      <c r="I436" s="725"/>
      <c r="J436" s="725"/>
      <c r="K436" s="725"/>
      <c r="L436" s="725"/>
    </row>
    <row r="437" spans="1:12" s="269" customFormat="1" ht="15.75" customHeight="1" x14ac:dyDescent="0.2">
      <c r="A437" s="174"/>
      <c r="B437" s="202"/>
      <c r="C437" s="159"/>
      <c r="D437" s="159"/>
      <c r="E437" s="159"/>
      <c r="F437" s="779"/>
      <c r="G437" s="780"/>
      <c r="H437" s="987"/>
      <c r="I437" s="725"/>
      <c r="J437" s="725"/>
      <c r="K437" s="725"/>
      <c r="L437" s="725"/>
    </row>
    <row r="438" spans="1:12" s="269" customFormat="1" ht="15.75" customHeight="1" x14ac:dyDescent="0.2">
      <c r="A438" s="174"/>
      <c r="B438" s="202"/>
      <c r="C438" s="159"/>
      <c r="D438" s="159"/>
      <c r="E438" s="159"/>
      <c r="F438" s="779"/>
      <c r="G438" s="780"/>
      <c r="H438" s="987"/>
      <c r="I438" s="725"/>
      <c r="J438" s="725"/>
      <c r="K438" s="725"/>
      <c r="L438" s="725"/>
    </row>
    <row r="439" spans="1:12" s="269" customFormat="1" ht="15.75" customHeight="1" x14ac:dyDescent="0.2">
      <c r="A439" s="174"/>
      <c r="B439" s="202"/>
      <c r="C439" s="159"/>
      <c r="D439" s="159"/>
      <c r="E439" s="159"/>
      <c r="F439" s="779"/>
      <c r="G439" s="780"/>
      <c r="H439" s="987"/>
      <c r="I439" s="725"/>
      <c r="J439" s="725"/>
      <c r="K439" s="725"/>
      <c r="L439" s="725"/>
    </row>
    <row r="440" spans="1:12" s="269" customFormat="1" ht="15.75" customHeight="1" x14ac:dyDescent="0.2">
      <c r="A440" s="174"/>
      <c r="B440" s="202"/>
      <c r="C440" s="159"/>
      <c r="D440" s="159"/>
      <c r="E440" s="159"/>
      <c r="F440" s="779"/>
      <c r="G440" s="780"/>
      <c r="H440" s="987"/>
      <c r="I440" s="725"/>
      <c r="J440" s="725"/>
      <c r="K440" s="725"/>
      <c r="L440" s="725"/>
    </row>
    <row r="441" spans="1:12" s="269" customFormat="1" ht="15.75" customHeight="1" x14ac:dyDescent="0.2">
      <c r="A441" s="174"/>
      <c r="B441" s="202"/>
      <c r="C441" s="159"/>
      <c r="D441" s="159"/>
      <c r="E441" s="159"/>
      <c r="F441" s="779"/>
      <c r="G441" s="780"/>
      <c r="H441" s="987"/>
      <c r="I441" s="725"/>
      <c r="J441" s="725"/>
      <c r="K441" s="725"/>
      <c r="L441" s="725"/>
    </row>
    <row r="442" spans="1:12" s="269" customFormat="1" ht="15.75" customHeight="1" x14ac:dyDescent="0.2">
      <c r="A442" s="174"/>
      <c r="B442" s="202"/>
      <c r="C442" s="159"/>
      <c r="D442" s="159"/>
      <c r="E442" s="159"/>
      <c r="F442" s="779"/>
      <c r="G442" s="780"/>
      <c r="H442" s="987"/>
      <c r="I442" s="725"/>
      <c r="J442" s="725"/>
      <c r="K442" s="725"/>
      <c r="L442" s="725"/>
    </row>
    <row r="443" spans="1:12" s="269" customFormat="1" ht="15.75" customHeight="1" x14ac:dyDescent="0.2">
      <c r="A443" s="174"/>
      <c r="B443" s="202"/>
      <c r="C443" s="159"/>
      <c r="D443" s="159"/>
      <c r="E443" s="159"/>
      <c r="F443" s="779"/>
      <c r="G443" s="780"/>
      <c r="H443" s="987"/>
      <c r="I443" s="725"/>
      <c r="J443" s="725"/>
      <c r="K443" s="725"/>
      <c r="L443" s="725"/>
    </row>
    <row r="444" spans="1:12" s="269" customFormat="1" ht="15.75" customHeight="1" x14ac:dyDescent="0.2">
      <c r="A444" s="174"/>
      <c r="B444" s="202"/>
      <c r="C444" s="159"/>
      <c r="D444" s="159"/>
      <c r="E444" s="159"/>
      <c r="F444" s="779"/>
      <c r="G444" s="780"/>
      <c r="H444" s="987"/>
      <c r="I444" s="725"/>
      <c r="J444" s="725"/>
      <c r="K444" s="725"/>
      <c r="L444" s="725"/>
    </row>
    <row r="445" spans="1:12" s="269" customFormat="1" ht="15.75" customHeight="1" x14ac:dyDescent="0.2">
      <c r="A445" s="174"/>
      <c r="B445" s="202"/>
      <c r="C445" s="159"/>
      <c r="D445" s="159"/>
      <c r="E445" s="159"/>
      <c r="F445" s="779"/>
      <c r="G445" s="780"/>
      <c r="H445" s="987"/>
      <c r="I445" s="725"/>
      <c r="J445" s="725"/>
      <c r="K445" s="725"/>
      <c r="L445" s="725"/>
    </row>
    <row r="446" spans="1:12" s="269" customFormat="1" ht="15.75" customHeight="1" x14ac:dyDescent="0.2">
      <c r="A446" s="174"/>
      <c r="B446" s="202"/>
      <c r="C446" s="159"/>
      <c r="D446" s="159"/>
      <c r="E446" s="159"/>
      <c r="F446" s="779"/>
      <c r="G446" s="780"/>
      <c r="H446" s="987"/>
      <c r="I446" s="725"/>
      <c r="J446" s="725"/>
      <c r="K446" s="725"/>
      <c r="L446" s="725"/>
    </row>
    <row r="447" spans="1:12" s="269" customFormat="1" ht="15.75" customHeight="1" x14ac:dyDescent="0.2">
      <c r="A447" s="174"/>
      <c r="B447" s="202"/>
      <c r="C447" s="159"/>
      <c r="D447" s="159"/>
      <c r="E447" s="159"/>
      <c r="F447" s="779"/>
      <c r="G447" s="780"/>
      <c r="H447" s="987"/>
      <c r="I447" s="725"/>
      <c r="J447" s="725"/>
      <c r="K447" s="725"/>
      <c r="L447" s="725"/>
    </row>
    <row r="448" spans="1:12" s="269" customFormat="1" ht="15.75" customHeight="1" x14ac:dyDescent="0.2">
      <c r="A448" s="174"/>
      <c r="B448" s="202"/>
      <c r="C448" s="159"/>
      <c r="D448" s="159"/>
      <c r="E448" s="159"/>
      <c r="F448" s="779"/>
      <c r="G448" s="780"/>
      <c r="H448" s="987"/>
      <c r="I448" s="725"/>
      <c r="J448" s="725"/>
      <c r="K448" s="725"/>
      <c r="L448" s="725"/>
    </row>
    <row r="449" spans="1:12" s="269" customFormat="1" ht="15.75" customHeight="1" x14ac:dyDescent="0.2">
      <c r="A449" s="174"/>
      <c r="B449" s="202"/>
      <c r="C449" s="159"/>
      <c r="D449" s="159"/>
      <c r="E449" s="159"/>
      <c r="F449" s="779"/>
      <c r="G449" s="780"/>
      <c r="H449" s="987"/>
      <c r="I449" s="725"/>
      <c r="J449" s="725"/>
      <c r="K449" s="725"/>
      <c r="L449" s="725"/>
    </row>
    <row r="450" spans="1:12" s="269" customFormat="1" ht="15.75" customHeight="1" x14ac:dyDescent="0.2">
      <c r="A450" s="174"/>
      <c r="B450" s="202"/>
      <c r="C450" s="159"/>
      <c r="D450" s="159"/>
      <c r="E450" s="159"/>
      <c r="F450" s="779"/>
      <c r="G450" s="780"/>
      <c r="H450" s="987"/>
      <c r="I450" s="725"/>
      <c r="J450" s="725"/>
      <c r="K450" s="725"/>
      <c r="L450" s="725"/>
    </row>
    <row r="451" spans="1:12" s="269" customFormat="1" ht="15.75" customHeight="1" x14ac:dyDescent="0.2">
      <c r="A451" s="174"/>
      <c r="B451" s="202"/>
      <c r="C451" s="159"/>
      <c r="D451" s="159"/>
      <c r="E451" s="159"/>
      <c r="F451" s="779"/>
      <c r="G451" s="780"/>
      <c r="H451" s="987"/>
      <c r="I451" s="725"/>
      <c r="J451" s="725"/>
      <c r="K451" s="725"/>
      <c r="L451" s="725"/>
    </row>
    <row r="452" spans="1:12" s="269" customFormat="1" ht="15.75" customHeight="1" x14ac:dyDescent="0.2">
      <c r="A452" s="174"/>
      <c r="B452" s="202"/>
      <c r="C452" s="159"/>
      <c r="D452" s="159"/>
      <c r="E452" s="159"/>
      <c r="F452" s="779"/>
      <c r="G452" s="780"/>
      <c r="H452" s="987"/>
      <c r="I452" s="725"/>
      <c r="J452" s="725"/>
      <c r="K452" s="725"/>
      <c r="L452" s="725"/>
    </row>
    <row r="453" spans="1:12" s="269" customFormat="1" ht="15.75" customHeight="1" x14ac:dyDescent="0.2">
      <c r="A453" s="174"/>
      <c r="B453" s="202"/>
      <c r="C453" s="159"/>
      <c r="D453" s="159"/>
      <c r="E453" s="159"/>
      <c r="F453" s="779"/>
      <c r="G453" s="780"/>
      <c r="H453" s="987"/>
      <c r="I453" s="725"/>
      <c r="J453" s="725"/>
      <c r="K453" s="725"/>
      <c r="L453" s="725"/>
    </row>
    <row r="454" spans="1:12" s="269" customFormat="1" ht="15.75" customHeight="1" x14ac:dyDescent="0.2">
      <c r="A454" s="174"/>
      <c r="B454" s="202"/>
      <c r="C454" s="159"/>
      <c r="D454" s="159"/>
      <c r="E454" s="159"/>
      <c r="F454" s="779"/>
      <c r="G454" s="780"/>
      <c r="H454" s="987"/>
      <c r="I454" s="725"/>
      <c r="J454" s="725"/>
      <c r="K454" s="725"/>
      <c r="L454" s="725"/>
    </row>
    <row r="455" spans="1:12" s="269" customFormat="1" ht="15.75" customHeight="1" x14ac:dyDescent="0.2">
      <c r="A455" s="174"/>
      <c r="B455" s="202"/>
      <c r="C455" s="159"/>
      <c r="D455" s="159"/>
      <c r="E455" s="159"/>
      <c r="F455" s="779"/>
      <c r="G455" s="780"/>
      <c r="H455" s="987"/>
      <c r="I455" s="725"/>
      <c r="J455" s="725"/>
      <c r="K455" s="725"/>
      <c r="L455" s="725"/>
    </row>
    <row r="456" spans="1:12" s="269" customFormat="1" ht="15.75" customHeight="1" x14ac:dyDescent="0.2">
      <c r="A456" s="174"/>
      <c r="B456" s="202"/>
      <c r="C456" s="159"/>
      <c r="D456" s="159"/>
      <c r="E456" s="159"/>
      <c r="F456" s="779"/>
      <c r="G456" s="780"/>
      <c r="H456" s="987"/>
      <c r="I456" s="725"/>
      <c r="J456" s="725"/>
      <c r="K456" s="725"/>
      <c r="L456" s="725"/>
    </row>
    <row r="457" spans="1:12" s="269" customFormat="1" ht="15.75" customHeight="1" x14ac:dyDescent="0.2">
      <c r="A457" s="174"/>
      <c r="B457" s="202"/>
      <c r="C457" s="159"/>
      <c r="D457" s="159"/>
      <c r="E457" s="159"/>
      <c r="F457" s="779"/>
      <c r="G457" s="780"/>
      <c r="H457" s="987"/>
      <c r="I457" s="725"/>
      <c r="J457" s="725"/>
      <c r="K457" s="725"/>
      <c r="L457" s="725"/>
    </row>
    <row r="458" spans="1:12" s="269" customFormat="1" ht="15.75" customHeight="1" x14ac:dyDescent="0.2">
      <c r="A458" s="174"/>
      <c r="B458" s="202"/>
      <c r="C458" s="159"/>
      <c r="D458" s="159"/>
      <c r="E458" s="159"/>
      <c r="F458" s="779"/>
      <c r="G458" s="780"/>
      <c r="H458" s="987"/>
      <c r="I458" s="725"/>
      <c r="J458" s="725"/>
      <c r="K458" s="725"/>
      <c r="L458" s="725"/>
    </row>
    <row r="459" spans="1:12" s="269" customFormat="1" ht="15.75" customHeight="1" x14ac:dyDescent="0.2">
      <c r="A459" s="174"/>
      <c r="B459" s="202"/>
      <c r="C459" s="159"/>
      <c r="D459" s="159"/>
      <c r="E459" s="159"/>
      <c r="F459" s="779"/>
      <c r="G459" s="780"/>
      <c r="H459" s="987"/>
      <c r="I459" s="725"/>
      <c r="J459" s="725"/>
      <c r="K459" s="725"/>
      <c r="L459" s="725"/>
    </row>
    <row r="460" spans="1:12" s="269" customFormat="1" ht="15.75" customHeight="1" x14ac:dyDescent="0.2">
      <c r="A460" s="174"/>
      <c r="B460" s="202"/>
      <c r="C460" s="159"/>
      <c r="D460" s="159"/>
      <c r="E460" s="159"/>
      <c r="F460" s="779"/>
      <c r="G460" s="780"/>
      <c r="H460" s="987"/>
      <c r="I460" s="725"/>
      <c r="J460" s="725"/>
      <c r="K460" s="725"/>
      <c r="L460" s="725"/>
    </row>
    <row r="461" spans="1:12" s="269" customFormat="1" ht="15.75" customHeight="1" x14ac:dyDescent="0.2">
      <c r="A461" s="174"/>
      <c r="B461" s="202"/>
      <c r="C461" s="159"/>
      <c r="D461" s="159"/>
      <c r="E461" s="159"/>
      <c r="F461" s="779"/>
      <c r="G461" s="780"/>
      <c r="H461" s="987"/>
      <c r="I461" s="725"/>
      <c r="J461" s="725"/>
      <c r="K461" s="725"/>
      <c r="L461" s="725"/>
    </row>
    <row r="462" spans="1:12" s="269" customFormat="1" ht="15.75" customHeight="1" x14ac:dyDescent="0.2">
      <c r="A462" s="174"/>
      <c r="B462" s="202"/>
      <c r="C462" s="159"/>
      <c r="D462" s="159"/>
      <c r="E462" s="159"/>
      <c r="F462" s="779"/>
      <c r="G462" s="780"/>
      <c r="H462" s="987"/>
      <c r="I462" s="725"/>
      <c r="J462" s="725"/>
      <c r="K462" s="725"/>
      <c r="L462" s="725"/>
    </row>
    <row r="463" spans="1:12" s="269" customFormat="1" ht="15.75" customHeight="1" x14ac:dyDescent="0.2">
      <c r="A463" s="174"/>
      <c r="B463" s="202"/>
      <c r="C463" s="159"/>
      <c r="D463" s="159"/>
      <c r="E463" s="159"/>
      <c r="F463" s="779"/>
      <c r="G463" s="780"/>
      <c r="H463" s="987"/>
      <c r="I463" s="725"/>
      <c r="J463" s="725"/>
      <c r="K463" s="725"/>
      <c r="L463" s="725"/>
    </row>
    <row r="464" spans="1:12" s="269" customFormat="1" ht="15.75" customHeight="1" x14ac:dyDescent="0.2">
      <c r="A464" s="174"/>
      <c r="B464" s="202"/>
      <c r="C464" s="159"/>
      <c r="D464" s="159"/>
      <c r="E464" s="159"/>
      <c r="F464" s="779"/>
      <c r="G464" s="780"/>
      <c r="H464" s="987"/>
      <c r="I464" s="725"/>
      <c r="J464" s="725"/>
      <c r="K464" s="725"/>
      <c r="L464" s="725"/>
    </row>
    <row r="465" spans="1:12" s="269" customFormat="1" ht="15.75" customHeight="1" x14ac:dyDescent="0.2">
      <c r="A465" s="174"/>
      <c r="B465" s="202"/>
      <c r="C465" s="159"/>
      <c r="D465" s="159"/>
      <c r="E465" s="159"/>
      <c r="F465" s="779"/>
      <c r="G465" s="780"/>
      <c r="H465" s="987"/>
      <c r="I465" s="725"/>
      <c r="J465" s="725"/>
      <c r="K465" s="725"/>
      <c r="L465" s="725"/>
    </row>
    <row r="466" spans="1:12" s="269" customFormat="1" ht="15.75" customHeight="1" x14ac:dyDescent="0.2">
      <c r="A466" s="174"/>
      <c r="B466" s="202"/>
      <c r="C466" s="159"/>
      <c r="D466" s="159"/>
      <c r="E466" s="159"/>
      <c r="F466" s="779"/>
      <c r="G466" s="780"/>
      <c r="H466" s="987"/>
      <c r="I466" s="725"/>
      <c r="J466" s="725"/>
      <c r="K466" s="725"/>
      <c r="L466" s="725"/>
    </row>
    <row r="467" spans="1:12" s="269" customFormat="1" ht="15.75" customHeight="1" x14ac:dyDescent="0.2">
      <c r="A467" s="174"/>
      <c r="B467" s="202"/>
      <c r="C467" s="159"/>
      <c r="D467" s="159"/>
      <c r="E467" s="159"/>
      <c r="F467" s="779"/>
      <c r="G467" s="780"/>
      <c r="H467" s="987"/>
      <c r="I467" s="725"/>
      <c r="J467" s="725"/>
      <c r="K467" s="725"/>
      <c r="L467" s="725"/>
    </row>
    <row r="468" spans="1:12" s="269" customFormat="1" ht="15.75" customHeight="1" x14ac:dyDescent="0.2">
      <c r="A468" s="174"/>
      <c r="B468" s="202"/>
      <c r="C468" s="159"/>
      <c r="D468" s="159"/>
      <c r="E468" s="159"/>
      <c r="F468" s="779"/>
      <c r="G468" s="780"/>
      <c r="H468" s="987"/>
      <c r="I468" s="725"/>
      <c r="J468" s="725"/>
      <c r="K468" s="725"/>
      <c r="L468" s="725"/>
    </row>
    <row r="469" spans="1:12" s="269" customFormat="1" ht="15.75" customHeight="1" x14ac:dyDescent="0.2">
      <c r="A469" s="174"/>
      <c r="B469" s="202"/>
      <c r="C469" s="159"/>
      <c r="D469" s="159"/>
      <c r="E469" s="159"/>
      <c r="F469" s="779"/>
      <c r="G469" s="780"/>
      <c r="H469" s="987"/>
      <c r="I469" s="725"/>
      <c r="J469" s="725"/>
      <c r="K469" s="725"/>
      <c r="L469" s="725"/>
    </row>
    <row r="470" spans="1:12" s="269" customFormat="1" ht="15.75" customHeight="1" x14ac:dyDescent="0.2">
      <c r="A470" s="174"/>
      <c r="B470" s="202"/>
      <c r="C470" s="159"/>
      <c r="D470" s="159"/>
      <c r="E470" s="159"/>
      <c r="F470" s="779"/>
      <c r="G470" s="780"/>
      <c r="H470" s="987"/>
      <c r="I470" s="725"/>
      <c r="J470" s="725"/>
      <c r="K470" s="725"/>
      <c r="L470" s="725"/>
    </row>
    <row r="471" spans="1:12" s="269" customFormat="1" ht="15.75" customHeight="1" x14ac:dyDescent="0.2">
      <c r="A471" s="174"/>
      <c r="B471" s="202"/>
      <c r="C471" s="159"/>
      <c r="D471" s="159"/>
      <c r="E471" s="159"/>
      <c r="F471" s="779"/>
      <c r="G471" s="780"/>
      <c r="H471" s="987"/>
      <c r="I471" s="725"/>
      <c r="J471" s="725"/>
      <c r="K471" s="725"/>
      <c r="L471" s="725"/>
    </row>
    <row r="472" spans="1:12" s="269" customFormat="1" ht="15.75" customHeight="1" x14ac:dyDescent="0.2">
      <c r="A472" s="174"/>
      <c r="B472" s="202"/>
      <c r="C472" s="159"/>
      <c r="D472" s="159"/>
      <c r="E472" s="159"/>
      <c r="F472" s="779"/>
      <c r="G472" s="780"/>
      <c r="H472" s="987"/>
      <c r="I472" s="725"/>
      <c r="J472" s="725"/>
      <c r="K472" s="725"/>
      <c r="L472" s="725"/>
    </row>
    <row r="473" spans="1:12" s="269" customFormat="1" ht="15.75" customHeight="1" x14ac:dyDescent="0.2">
      <c r="A473" s="174"/>
      <c r="B473" s="202"/>
      <c r="C473" s="159"/>
      <c r="D473" s="159"/>
      <c r="E473" s="159"/>
      <c r="F473" s="779"/>
      <c r="G473" s="780"/>
      <c r="H473" s="987"/>
      <c r="I473" s="725"/>
      <c r="J473" s="725"/>
      <c r="K473" s="725"/>
      <c r="L473" s="725"/>
    </row>
    <row r="474" spans="1:12" s="269" customFormat="1" ht="15.75" customHeight="1" x14ac:dyDescent="0.2">
      <c r="A474" s="174"/>
      <c r="B474" s="202"/>
      <c r="C474" s="159"/>
      <c r="D474" s="159"/>
      <c r="E474" s="159"/>
      <c r="F474" s="779"/>
      <c r="G474" s="780"/>
      <c r="H474" s="987"/>
      <c r="I474" s="725"/>
      <c r="J474" s="725"/>
      <c r="K474" s="725"/>
      <c r="L474" s="725"/>
    </row>
    <row r="475" spans="1:12" s="269" customFormat="1" ht="15.75" customHeight="1" x14ac:dyDescent="0.2">
      <c r="A475" s="174"/>
      <c r="B475" s="202"/>
      <c r="C475" s="159"/>
      <c r="D475" s="159"/>
      <c r="E475" s="159"/>
      <c r="F475" s="779"/>
      <c r="G475" s="780"/>
      <c r="H475" s="987"/>
      <c r="I475" s="725"/>
      <c r="J475" s="725"/>
      <c r="K475" s="725"/>
      <c r="L475" s="725"/>
    </row>
    <row r="476" spans="1:12" s="269" customFormat="1" ht="15.75" customHeight="1" x14ac:dyDescent="0.2">
      <c r="A476" s="174"/>
      <c r="B476" s="202"/>
      <c r="C476" s="159"/>
      <c r="D476" s="159"/>
      <c r="E476" s="159"/>
      <c r="F476" s="779"/>
      <c r="G476" s="780"/>
      <c r="H476" s="987"/>
      <c r="I476" s="725"/>
      <c r="J476" s="725"/>
      <c r="K476" s="725"/>
      <c r="L476" s="725"/>
    </row>
    <row r="477" spans="1:12" s="269" customFormat="1" ht="15.75" customHeight="1" x14ac:dyDescent="0.2">
      <c r="A477" s="174"/>
      <c r="B477" s="202"/>
      <c r="C477" s="159"/>
      <c r="D477" s="159"/>
      <c r="E477" s="159"/>
      <c r="F477" s="779"/>
      <c r="G477" s="780"/>
      <c r="H477" s="987"/>
      <c r="I477" s="725"/>
      <c r="J477" s="725"/>
      <c r="K477" s="725"/>
      <c r="L477" s="725"/>
    </row>
    <row r="478" spans="1:12" s="269" customFormat="1" ht="15.75" customHeight="1" x14ac:dyDescent="0.2">
      <c r="A478" s="174"/>
      <c r="B478" s="202"/>
      <c r="C478" s="159"/>
      <c r="D478" s="159"/>
      <c r="E478" s="159"/>
      <c r="F478" s="779"/>
      <c r="G478" s="780"/>
      <c r="H478" s="987"/>
      <c r="I478" s="725"/>
      <c r="J478" s="725"/>
      <c r="K478" s="725"/>
      <c r="L478" s="725"/>
    </row>
    <row r="479" spans="1:12" s="269" customFormat="1" ht="15.75" customHeight="1" x14ac:dyDescent="0.2">
      <c r="A479" s="174"/>
      <c r="B479" s="202"/>
      <c r="C479" s="159"/>
      <c r="D479" s="159"/>
      <c r="E479" s="159"/>
      <c r="F479" s="779"/>
      <c r="G479" s="780"/>
      <c r="H479" s="987"/>
      <c r="I479" s="725"/>
      <c r="J479" s="725"/>
      <c r="K479" s="725"/>
      <c r="L479" s="725"/>
    </row>
    <row r="480" spans="1:12" s="269" customFormat="1" ht="15.75" customHeight="1" x14ac:dyDescent="0.2">
      <c r="A480" s="174"/>
      <c r="B480" s="202"/>
      <c r="C480" s="159"/>
      <c r="D480" s="159"/>
      <c r="E480" s="159"/>
      <c r="F480" s="779"/>
      <c r="G480" s="780"/>
      <c r="H480" s="987"/>
      <c r="I480" s="725"/>
      <c r="J480" s="725"/>
      <c r="K480" s="725"/>
      <c r="L480" s="725"/>
    </row>
    <row r="481" spans="1:12" s="154" customFormat="1" ht="15.75" customHeight="1" x14ac:dyDescent="0.2">
      <c r="A481" s="174"/>
      <c r="B481" s="202"/>
      <c r="C481" s="159"/>
      <c r="D481" s="159"/>
      <c r="E481" s="159"/>
      <c r="F481" s="779"/>
      <c r="G481" s="780"/>
      <c r="H481" s="987"/>
      <c r="I481" s="725"/>
      <c r="J481" s="725"/>
      <c r="K481" s="725"/>
      <c r="L481" s="725"/>
    </row>
    <row r="482" spans="1:12" s="154" customFormat="1" ht="15.75" customHeight="1" x14ac:dyDescent="0.2">
      <c r="A482" s="174"/>
      <c r="B482" s="202"/>
      <c r="C482" s="159"/>
      <c r="D482" s="159"/>
      <c r="E482" s="159"/>
      <c r="F482" s="779"/>
      <c r="G482" s="780"/>
      <c r="H482" s="987"/>
      <c r="I482" s="725"/>
      <c r="J482" s="725"/>
      <c r="K482" s="725"/>
      <c r="L482" s="725"/>
    </row>
    <row r="483" spans="1:12" s="154" customFormat="1" ht="15.75" customHeight="1" x14ac:dyDescent="0.2">
      <c r="A483" s="174"/>
      <c r="B483" s="202"/>
      <c r="C483" s="159"/>
      <c r="D483" s="159"/>
      <c r="E483" s="159"/>
      <c r="F483" s="779"/>
      <c r="G483" s="780"/>
      <c r="H483" s="987"/>
      <c r="I483" s="725"/>
      <c r="J483" s="725"/>
      <c r="K483" s="725"/>
      <c r="L483" s="725"/>
    </row>
    <row r="484" spans="1:12" s="154" customFormat="1" ht="15.75" customHeight="1" x14ac:dyDescent="0.2">
      <c r="A484" s="174"/>
      <c r="B484" s="202"/>
      <c r="C484" s="159"/>
      <c r="D484" s="159"/>
      <c r="E484" s="159"/>
      <c r="F484" s="779"/>
      <c r="G484" s="780"/>
      <c r="H484" s="987"/>
      <c r="I484" s="725"/>
      <c r="J484" s="725"/>
      <c r="K484" s="725"/>
      <c r="L484" s="725"/>
    </row>
    <row r="485" spans="1:12" s="154" customFormat="1" ht="15.75" customHeight="1" x14ac:dyDescent="0.2">
      <c r="A485" s="174"/>
      <c r="B485" s="202"/>
      <c r="C485" s="159"/>
      <c r="D485" s="159"/>
      <c r="E485" s="159"/>
      <c r="F485" s="779"/>
      <c r="G485" s="780"/>
      <c r="H485" s="987"/>
      <c r="I485" s="725"/>
      <c r="J485" s="725"/>
      <c r="K485" s="725"/>
      <c r="L485" s="725"/>
    </row>
    <row r="486" spans="1:12" s="154" customFormat="1" ht="15.75" customHeight="1" x14ac:dyDescent="0.2">
      <c r="A486" s="174"/>
      <c r="B486" s="202"/>
      <c r="C486" s="159"/>
      <c r="D486" s="159"/>
      <c r="E486" s="159"/>
      <c r="F486" s="779"/>
      <c r="G486" s="780"/>
      <c r="H486" s="987"/>
      <c r="I486" s="725"/>
      <c r="J486" s="725"/>
      <c r="K486" s="725"/>
      <c r="L486" s="725"/>
    </row>
    <row r="487" spans="1:12" s="154" customFormat="1" ht="15.75" customHeight="1" x14ac:dyDescent="0.2">
      <c r="A487" s="174"/>
      <c r="B487" s="202"/>
      <c r="C487" s="159"/>
      <c r="D487" s="159"/>
      <c r="E487" s="159"/>
      <c r="F487" s="779"/>
      <c r="G487" s="780"/>
      <c r="H487" s="987"/>
      <c r="I487" s="725"/>
      <c r="J487" s="725"/>
      <c r="K487" s="725"/>
      <c r="L487" s="725"/>
    </row>
    <row r="488" spans="1:12" s="154" customFormat="1" ht="15.75" customHeight="1" x14ac:dyDescent="0.2">
      <c r="A488" s="174"/>
      <c r="B488" s="203"/>
      <c r="C488" s="160"/>
      <c r="D488" s="160"/>
      <c r="E488" s="160"/>
      <c r="F488" s="781"/>
      <c r="G488" s="780"/>
      <c r="H488" s="987"/>
    </row>
    <row r="489" spans="1:12" s="154" customFormat="1" ht="15.75" customHeight="1" x14ac:dyDescent="0.2">
      <c r="A489" s="175"/>
      <c r="B489" s="204"/>
      <c r="C489" s="161"/>
      <c r="D489" s="161"/>
      <c r="E489" s="161"/>
      <c r="F489" s="782"/>
      <c r="G489" s="783"/>
      <c r="H489" s="987"/>
    </row>
    <row r="490" spans="1:12" s="154" customFormat="1" ht="15.75" customHeight="1" x14ac:dyDescent="0.2">
      <c r="A490" s="175"/>
      <c r="B490" s="204"/>
      <c r="C490" s="161"/>
      <c r="D490" s="161"/>
      <c r="E490" s="161"/>
      <c r="F490" s="782"/>
      <c r="G490" s="783"/>
      <c r="H490" s="987"/>
    </row>
    <row r="491" spans="1:12" s="154" customFormat="1" ht="15.75" customHeight="1" x14ac:dyDescent="0.2">
      <c r="A491" s="175"/>
      <c r="B491" s="204"/>
      <c r="C491" s="161"/>
      <c r="D491" s="161"/>
      <c r="E491" s="161"/>
      <c r="F491" s="782"/>
      <c r="G491" s="783"/>
      <c r="H491" s="987"/>
    </row>
    <row r="492" spans="1:12" s="154" customFormat="1" ht="15.75" customHeight="1" x14ac:dyDescent="0.2">
      <c r="A492" s="175"/>
      <c r="B492" s="204"/>
      <c r="C492" s="161"/>
      <c r="D492" s="161"/>
      <c r="E492" s="161"/>
      <c r="F492" s="782"/>
      <c r="G492" s="783"/>
      <c r="H492" s="987"/>
    </row>
    <row r="493" spans="1:12" s="154" customFormat="1" ht="15.75" customHeight="1" x14ac:dyDescent="0.2">
      <c r="A493" s="175"/>
      <c r="B493" s="204"/>
      <c r="C493" s="161"/>
      <c r="D493" s="161"/>
      <c r="E493" s="161"/>
      <c r="F493" s="782"/>
      <c r="G493" s="783"/>
      <c r="H493" s="987"/>
    </row>
    <row r="494" spans="1:12" s="154" customFormat="1" ht="15.75" customHeight="1" x14ac:dyDescent="0.2">
      <c r="A494" s="175"/>
      <c r="B494" s="204"/>
      <c r="C494" s="161"/>
      <c r="D494" s="161"/>
      <c r="E494" s="161"/>
      <c r="F494" s="782"/>
      <c r="G494" s="783"/>
      <c r="H494" s="987"/>
    </row>
    <row r="495" spans="1:12" s="154" customFormat="1" ht="15.75" customHeight="1" x14ac:dyDescent="0.2">
      <c r="A495" s="175"/>
      <c r="B495" s="204"/>
      <c r="C495" s="161"/>
      <c r="D495" s="161"/>
      <c r="E495" s="161"/>
      <c r="F495" s="782"/>
      <c r="G495" s="783"/>
      <c r="H495" s="987"/>
    </row>
    <row r="496" spans="1:12" s="154" customFormat="1" ht="15.75" customHeight="1" x14ac:dyDescent="0.2">
      <c r="A496" s="175"/>
      <c r="B496" s="204"/>
      <c r="C496" s="161"/>
      <c r="D496" s="161"/>
      <c r="E496" s="161"/>
      <c r="F496" s="782"/>
      <c r="G496" s="783"/>
      <c r="H496" s="987"/>
    </row>
    <row r="497" spans="1:8" s="154" customFormat="1" ht="15.75" customHeight="1" x14ac:dyDescent="0.2">
      <c r="A497" s="175"/>
      <c r="B497" s="204"/>
      <c r="C497" s="161"/>
      <c r="D497" s="161"/>
      <c r="E497" s="161"/>
      <c r="F497" s="782"/>
      <c r="G497" s="783"/>
      <c r="H497" s="987"/>
    </row>
    <row r="498" spans="1:8" s="154" customFormat="1" ht="15.75" customHeight="1" x14ac:dyDescent="0.2">
      <c r="A498" s="175"/>
      <c r="B498" s="204"/>
      <c r="C498" s="161"/>
      <c r="D498" s="161"/>
      <c r="E498" s="161"/>
      <c r="F498" s="782"/>
      <c r="G498" s="783"/>
      <c r="H498" s="987"/>
    </row>
    <row r="499" spans="1:8" s="154" customFormat="1" ht="15.75" customHeight="1" x14ac:dyDescent="0.2">
      <c r="A499" s="175"/>
      <c r="B499" s="204"/>
      <c r="C499" s="161"/>
      <c r="D499" s="161"/>
      <c r="E499" s="161"/>
      <c r="F499" s="782"/>
      <c r="G499" s="783"/>
      <c r="H499" s="987"/>
    </row>
    <row r="500" spans="1:8" s="154" customFormat="1" ht="15.75" customHeight="1" x14ac:dyDescent="0.2">
      <c r="A500" s="175"/>
      <c r="B500" s="204"/>
      <c r="C500" s="161"/>
      <c r="D500" s="161"/>
      <c r="E500" s="161"/>
      <c r="F500" s="782"/>
      <c r="G500" s="783"/>
      <c r="H500" s="987"/>
    </row>
    <row r="501" spans="1:8" s="154" customFormat="1" ht="15.75" customHeight="1" x14ac:dyDescent="0.2">
      <c r="A501" s="175"/>
      <c r="B501" s="204"/>
      <c r="C501" s="161"/>
      <c r="D501" s="161"/>
      <c r="E501" s="161"/>
      <c r="F501" s="782"/>
      <c r="G501" s="783"/>
      <c r="H501" s="987"/>
    </row>
    <row r="502" spans="1:8" s="154" customFormat="1" ht="15.75" customHeight="1" x14ac:dyDescent="0.2">
      <c r="A502" s="175"/>
      <c r="B502" s="204"/>
      <c r="C502" s="161"/>
      <c r="D502" s="161"/>
      <c r="E502" s="161"/>
      <c r="F502" s="782"/>
      <c r="G502" s="783"/>
      <c r="H502" s="987"/>
    </row>
    <row r="503" spans="1:8" s="154" customFormat="1" ht="15.75" customHeight="1" x14ac:dyDescent="0.2">
      <c r="A503" s="175"/>
      <c r="B503" s="204"/>
      <c r="C503" s="161"/>
      <c r="D503" s="161"/>
      <c r="E503" s="161"/>
      <c r="F503" s="782"/>
      <c r="G503" s="783"/>
      <c r="H503" s="987"/>
    </row>
    <row r="504" spans="1:8" s="154" customFormat="1" ht="15.75" customHeight="1" x14ac:dyDescent="0.2">
      <c r="A504" s="175"/>
      <c r="B504" s="204"/>
      <c r="C504" s="161"/>
      <c r="D504" s="161"/>
      <c r="E504" s="161"/>
      <c r="F504" s="782"/>
      <c r="G504" s="783"/>
      <c r="H504" s="987"/>
    </row>
    <row r="505" spans="1:8" s="154" customFormat="1" ht="15.75" customHeight="1" x14ac:dyDescent="0.2">
      <c r="A505" s="175"/>
      <c r="B505" s="204"/>
      <c r="C505" s="161"/>
      <c r="D505" s="161"/>
      <c r="E505" s="161"/>
      <c r="F505" s="782"/>
      <c r="G505" s="783"/>
      <c r="H505" s="987"/>
    </row>
    <row r="506" spans="1:8" s="154" customFormat="1" ht="15.75" customHeight="1" x14ac:dyDescent="0.2">
      <c r="A506" s="175"/>
      <c r="B506" s="204"/>
      <c r="C506" s="161"/>
      <c r="D506" s="161"/>
      <c r="E506" s="161"/>
      <c r="F506" s="782"/>
      <c r="G506" s="783"/>
      <c r="H506" s="987"/>
    </row>
    <row r="507" spans="1:8" s="154" customFormat="1" ht="15.75" customHeight="1" x14ac:dyDescent="0.2">
      <c r="A507" s="175"/>
      <c r="B507" s="204"/>
      <c r="C507" s="161"/>
      <c r="D507" s="161"/>
      <c r="E507" s="161"/>
      <c r="F507" s="782"/>
      <c r="G507" s="783"/>
      <c r="H507" s="987"/>
    </row>
    <row r="508" spans="1:8" s="154" customFormat="1" ht="15.75" customHeight="1" x14ac:dyDescent="0.2">
      <c r="A508" s="175"/>
      <c r="B508" s="204"/>
      <c r="C508" s="161"/>
      <c r="D508" s="161"/>
      <c r="E508" s="161"/>
      <c r="F508" s="782"/>
      <c r="G508" s="783"/>
      <c r="H508" s="987"/>
    </row>
    <row r="509" spans="1:8" s="154" customFormat="1" ht="15.75" customHeight="1" x14ac:dyDescent="0.2">
      <c r="A509" s="175"/>
      <c r="B509" s="204"/>
      <c r="C509" s="161"/>
      <c r="D509" s="161"/>
      <c r="E509" s="161"/>
      <c r="F509" s="782"/>
      <c r="G509" s="783"/>
      <c r="H509" s="987"/>
    </row>
    <row r="510" spans="1:8" s="154" customFormat="1" ht="15.75" customHeight="1" x14ac:dyDescent="0.2">
      <c r="A510" s="175"/>
      <c r="B510" s="204"/>
      <c r="C510" s="161"/>
      <c r="D510" s="161"/>
      <c r="E510" s="161"/>
      <c r="F510" s="782"/>
      <c r="G510" s="783"/>
      <c r="H510" s="987"/>
    </row>
    <row r="511" spans="1:8" s="154" customFormat="1" ht="15.75" customHeight="1" x14ac:dyDescent="0.2">
      <c r="A511" s="175"/>
      <c r="B511" s="204"/>
      <c r="C511" s="161"/>
      <c r="D511" s="161"/>
      <c r="E511" s="161"/>
      <c r="F511" s="782"/>
      <c r="G511" s="783"/>
      <c r="H511" s="987"/>
    </row>
    <row r="512" spans="1:8" s="154" customFormat="1" ht="15.75" customHeight="1" x14ac:dyDescent="0.2">
      <c r="A512" s="175"/>
      <c r="B512" s="204"/>
      <c r="C512" s="161"/>
      <c r="D512" s="161"/>
      <c r="E512" s="161"/>
      <c r="F512" s="782"/>
      <c r="G512" s="783"/>
      <c r="H512" s="987"/>
    </row>
    <row r="513" spans="1:8" s="154" customFormat="1" ht="15.75" customHeight="1" x14ac:dyDescent="0.2">
      <c r="A513" s="175"/>
      <c r="B513" s="204"/>
      <c r="C513" s="161"/>
      <c r="D513" s="161"/>
      <c r="E513" s="161"/>
      <c r="F513" s="782"/>
      <c r="G513" s="783"/>
      <c r="H513" s="987"/>
    </row>
    <row r="514" spans="1:8" s="154" customFormat="1" ht="15.75" customHeight="1" x14ac:dyDescent="0.2">
      <c r="A514" s="175"/>
      <c r="B514" s="204"/>
      <c r="C514" s="161"/>
      <c r="D514" s="161"/>
      <c r="E514" s="161"/>
      <c r="F514" s="782"/>
      <c r="G514" s="783"/>
      <c r="H514" s="987"/>
    </row>
    <row r="515" spans="1:8" s="154" customFormat="1" ht="15.75" customHeight="1" x14ac:dyDescent="0.2">
      <c r="A515" s="175"/>
      <c r="B515" s="204"/>
      <c r="C515" s="161"/>
      <c r="D515" s="161"/>
      <c r="E515" s="161"/>
      <c r="F515" s="782"/>
      <c r="G515" s="783"/>
      <c r="H515" s="987"/>
    </row>
    <row r="516" spans="1:8" s="154" customFormat="1" ht="15.75" customHeight="1" x14ac:dyDescent="0.2">
      <c r="A516" s="175"/>
      <c r="B516" s="204"/>
      <c r="C516" s="161"/>
      <c r="D516" s="161"/>
      <c r="E516" s="161"/>
      <c r="F516" s="782"/>
      <c r="G516" s="783"/>
      <c r="H516" s="987"/>
    </row>
    <row r="517" spans="1:8" s="154" customFormat="1" ht="15.75" customHeight="1" x14ac:dyDescent="0.2">
      <c r="A517" s="175"/>
      <c r="B517" s="204"/>
      <c r="C517" s="161"/>
      <c r="D517" s="161"/>
      <c r="E517" s="161"/>
      <c r="F517" s="782"/>
      <c r="G517" s="783"/>
      <c r="H517" s="987"/>
    </row>
    <row r="518" spans="1:8" s="154" customFormat="1" ht="15.75" customHeight="1" x14ac:dyDescent="0.2">
      <c r="A518" s="175"/>
      <c r="B518" s="204"/>
      <c r="C518" s="161"/>
      <c r="D518" s="161"/>
      <c r="E518" s="161"/>
      <c r="F518" s="782"/>
      <c r="G518" s="783"/>
      <c r="H518" s="987"/>
    </row>
    <row r="519" spans="1:8" s="154" customFormat="1" ht="15.75" customHeight="1" x14ac:dyDescent="0.2">
      <c r="A519" s="175"/>
      <c r="B519" s="204"/>
      <c r="C519" s="161"/>
      <c r="D519" s="161"/>
      <c r="E519" s="161"/>
      <c r="F519" s="782"/>
      <c r="G519" s="783"/>
      <c r="H519" s="987"/>
    </row>
    <row r="520" spans="1:8" s="154" customFormat="1" ht="15.75" customHeight="1" x14ac:dyDescent="0.2">
      <c r="A520" s="175"/>
      <c r="B520" s="204"/>
      <c r="C520" s="161"/>
      <c r="D520" s="161"/>
      <c r="E520" s="161"/>
      <c r="F520" s="782"/>
      <c r="G520" s="783"/>
      <c r="H520" s="987"/>
    </row>
    <row r="521" spans="1:8" s="154" customFormat="1" ht="15.75" customHeight="1" x14ac:dyDescent="0.2">
      <c r="A521" s="175"/>
      <c r="B521" s="204"/>
      <c r="C521" s="161"/>
      <c r="D521" s="161"/>
      <c r="E521" s="161"/>
      <c r="F521" s="782"/>
      <c r="G521" s="783"/>
      <c r="H521" s="987"/>
    </row>
    <row r="522" spans="1:8" s="154" customFormat="1" ht="15.75" customHeight="1" x14ac:dyDescent="0.2">
      <c r="A522" s="175"/>
      <c r="B522" s="204"/>
      <c r="C522" s="161"/>
      <c r="D522" s="161"/>
      <c r="E522" s="161"/>
      <c r="F522" s="782"/>
      <c r="G522" s="783"/>
      <c r="H522" s="987"/>
    </row>
    <row r="523" spans="1:8" s="154" customFormat="1" ht="15.75" customHeight="1" x14ac:dyDescent="0.2">
      <c r="A523" s="175"/>
      <c r="B523" s="204"/>
      <c r="C523" s="161"/>
      <c r="D523" s="161"/>
      <c r="E523" s="161"/>
      <c r="F523" s="782"/>
      <c r="G523" s="783"/>
      <c r="H523" s="987"/>
    </row>
    <row r="524" spans="1:8" s="154" customFormat="1" ht="15.75" customHeight="1" x14ac:dyDescent="0.2">
      <c r="A524" s="175"/>
      <c r="B524" s="204"/>
      <c r="C524" s="161"/>
      <c r="D524" s="161"/>
      <c r="E524" s="161"/>
      <c r="F524" s="782"/>
      <c r="G524" s="783"/>
      <c r="H524" s="987"/>
    </row>
    <row r="525" spans="1:8" s="154" customFormat="1" ht="15.75" customHeight="1" x14ac:dyDescent="0.2">
      <c r="A525" s="175"/>
      <c r="B525" s="204"/>
      <c r="C525" s="161"/>
      <c r="D525" s="161"/>
      <c r="E525" s="161"/>
      <c r="F525" s="782"/>
      <c r="G525" s="783"/>
      <c r="H525" s="987"/>
    </row>
    <row r="526" spans="1:8" s="154" customFormat="1" ht="15.75" customHeight="1" x14ac:dyDescent="0.2">
      <c r="A526" s="175"/>
      <c r="B526" s="204"/>
      <c r="C526" s="161"/>
      <c r="D526" s="161"/>
      <c r="E526" s="161"/>
      <c r="F526" s="782"/>
      <c r="G526" s="783"/>
      <c r="H526" s="987"/>
    </row>
    <row r="527" spans="1:8" s="154" customFormat="1" ht="15.75" customHeight="1" x14ac:dyDescent="0.2">
      <c r="A527" s="175"/>
      <c r="B527" s="204"/>
      <c r="C527" s="161"/>
      <c r="D527" s="161"/>
      <c r="E527" s="161"/>
      <c r="F527" s="782"/>
      <c r="G527" s="783"/>
      <c r="H527" s="987"/>
    </row>
    <row r="528" spans="1:8" s="154" customFormat="1" ht="15.75" customHeight="1" x14ac:dyDescent="0.2">
      <c r="A528" s="175"/>
      <c r="B528" s="204"/>
      <c r="C528" s="161"/>
      <c r="D528" s="161"/>
      <c r="E528" s="161"/>
      <c r="F528" s="782"/>
      <c r="G528" s="783"/>
      <c r="H528" s="987"/>
    </row>
    <row r="529" spans="1:8" s="154" customFormat="1" ht="15.75" customHeight="1" x14ac:dyDescent="0.2">
      <c r="A529" s="175"/>
      <c r="B529" s="204"/>
      <c r="C529" s="161"/>
      <c r="D529" s="161"/>
      <c r="E529" s="161"/>
      <c r="F529" s="782"/>
      <c r="G529" s="783"/>
      <c r="H529" s="987"/>
    </row>
    <row r="530" spans="1:8" s="154" customFormat="1" ht="15.75" customHeight="1" x14ac:dyDescent="0.2">
      <c r="A530" s="175"/>
      <c r="B530" s="204"/>
      <c r="C530" s="161"/>
      <c r="D530" s="161"/>
      <c r="E530" s="161"/>
      <c r="F530" s="782"/>
      <c r="G530" s="783"/>
      <c r="H530" s="987"/>
    </row>
    <row r="531" spans="1:8" s="154" customFormat="1" ht="15.75" customHeight="1" x14ac:dyDescent="0.2">
      <c r="A531" s="175"/>
      <c r="B531" s="204"/>
      <c r="C531" s="161"/>
      <c r="D531" s="161"/>
      <c r="E531" s="161"/>
      <c r="F531" s="782"/>
      <c r="G531" s="783"/>
      <c r="H531" s="987"/>
    </row>
    <row r="532" spans="1:8" s="154" customFormat="1" ht="15.75" customHeight="1" x14ac:dyDescent="0.2">
      <c r="A532" s="175"/>
      <c r="B532" s="204"/>
      <c r="C532" s="161"/>
      <c r="D532" s="161"/>
      <c r="E532" s="161"/>
      <c r="F532" s="782"/>
      <c r="G532" s="783"/>
      <c r="H532" s="987"/>
    </row>
    <row r="533" spans="1:8" s="154" customFormat="1" ht="15.75" customHeight="1" x14ac:dyDescent="0.2">
      <c r="A533" s="175"/>
      <c r="B533" s="204"/>
      <c r="C533" s="161"/>
      <c r="D533" s="161"/>
      <c r="E533" s="161"/>
      <c r="F533" s="782"/>
      <c r="G533" s="783"/>
      <c r="H533" s="987"/>
    </row>
    <row r="534" spans="1:8" s="154" customFormat="1" ht="15.75" customHeight="1" x14ac:dyDescent="0.2">
      <c r="A534" s="175"/>
      <c r="B534" s="204"/>
      <c r="C534" s="161"/>
      <c r="D534" s="161"/>
      <c r="E534" s="161"/>
      <c r="F534" s="782"/>
      <c r="G534" s="783"/>
      <c r="H534" s="987"/>
    </row>
    <row r="535" spans="1:8" s="154" customFormat="1" ht="15.75" customHeight="1" x14ac:dyDescent="0.2">
      <c r="A535" s="175"/>
      <c r="B535" s="204"/>
      <c r="C535" s="161"/>
      <c r="D535" s="161"/>
      <c r="E535" s="161"/>
      <c r="F535" s="782"/>
      <c r="G535" s="783"/>
      <c r="H535" s="987"/>
    </row>
    <row r="536" spans="1:8" s="154" customFormat="1" ht="15.75" customHeight="1" x14ac:dyDescent="0.2">
      <c r="A536" s="175"/>
      <c r="B536" s="204"/>
      <c r="C536" s="161"/>
      <c r="D536" s="161"/>
      <c r="E536" s="161"/>
      <c r="F536" s="782"/>
      <c r="G536" s="783"/>
      <c r="H536" s="987"/>
    </row>
    <row r="537" spans="1:8" s="154" customFormat="1" ht="15.75" customHeight="1" x14ac:dyDescent="0.2">
      <c r="A537" s="175"/>
      <c r="B537" s="204"/>
      <c r="C537" s="161"/>
      <c r="D537" s="161"/>
      <c r="E537" s="161"/>
      <c r="F537" s="782"/>
      <c r="G537" s="783"/>
      <c r="H537" s="987"/>
    </row>
    <row r="538" spans="1:8" s="154" customFormat="1" ht="15.75" customHeight="1" x14ac:dyDescent="0.2">
      <c r="A538" s="175"/>
      <c r="B538" s="204"/>
      <c r="C538" s="161"/>
      <c r="D538" s="161"/>
      <c r="E538" s="161"/>
      <c r="F538" s="782"/>
      <c r="G538" s="783"/>
      <c r="H538" s="987"/>
    </row>
    <row r="539" spans="1:8" s="154" customFormat="1" ht="15.75" customHeight="1" x14ac:dyDescent="0.2">
      <c r="A539" s="175"/>
      <c r="B539" s="204"/>
      <c r="C539" s="161"/>
      <c r="D539" s="161"/>
      <c r="E539" s="161"/>
      <c r="F539" s="782"/>
      <c r="G539" s="783"/>
      <c r="H539" s="987"/>
    </row>
    <row r="540" spans="1:8" s="154" customFormat="1" ht="15.75" customHeight="1" x14ac:dyDescent="0.2">
      <c r="A540" s="175"/>
      <c r="B540" s="204"/>
      <c r="C540" s="161"/>
      <c r="D540" s="161"/>
      <c r="E540" s="161"/>
      <c r="F540" s="782"/>
      <c r="G540" s="783"/>
      <c r="H540" s="987"/>
    </row>
    <row r="541" spans="1:8" s="154" customFormat="1" ht="15.75" customHeight="1" x14ac:dyDescent="0.2">
      <c r="A541" s="175"/>
      <c r="B541" s="204"/>
      <c r="C541" s="161"/>
      <c r="D541" s="161"/>
      <c r="E541" s="161"/>
      <c r="F541" s="782"/>
      <c r="G541" s="783"/>
      <c r="H541" s="987"/>
    </row>
    <row r="542" spans="1:8" s="154" customFormat="1" ht="15.75" customHeight="1" x14ac:dyDescent="0.2">
      <c r="A542" s="175"/>
      <c r="B542" s="204"/>
      <c r="C542" s="161"/>
      <c r="D542" s="161"/>
      <c r="E542" s="161"/>
      <c r="F542" s="782"/>
      <c r="G542" s="783"/>
      <c r="H542" s="987"/>
    </row>
    <row r="543" spans="1:8" s="154" customFormat="1" ht="15.75" customHeight="1" x14ac:dyDescent="0.2">
      <c r="A543" s="175"/>
      <c r="B543" s="204"/>
      <c r="C543" s="161"/>
      <c r="D543" s="161"/>
      <c r="E543" s="161"/>
      <c r="F543" s="782"/>
      <c r="G543" s="783"/>
      <c r="H543" s="987"/>
    </row>
    <row r="544" spans="1:8" s="154" customFormat="1" ht="15.75" customHeight="1" x14ac:dyDescent="0.2">
      <c r="A544" s="175"/>
      <c r="B544" s="204"/>
      <c r="C544" s="161"/>
      <c r="D544" s="161"/>
      <c r="E544" s="161"/>
      <c r="F544" s="782"/>
      <c r="G544" s="783"/>
      <c r="H544" s="987"/>
    </row>
    <row r="545" spans="1:8" s="154" customFormat="1" ht="15.75" customHeight="1" x14ac:dyDescent="0.2">
      <c r="A545" s="175"/>
      <c r="B545" s="204"/>
      <c r="C545" s="161"/>
      <c r="D545" s="161"/>
      <c r="E545" s="161"/>
      <c r="F545" s="782"/>
      <c r="G545" s="783"/>
      <c r="H545" s="987"/>
    </row>
    <row r="546" spans="1:8" s="154" customFormat="1" ht="15.75" customHeight="1" x14ac:dyDescent="0.2">
      <c r="A546" s="175"/>
      <c r="B546" s="204"/>
      <c r="C546" s="161"/>
      <c r="D546" s="161"/>
      <c r="E546" s="161"/>
      <c r="F546" s="782"/>
      <c r="G546" s="783"/>
      <c r="H546" s="987"/>
    </row>
    <row r="547" spans="1:8" s="154" customFormat="1" ht="15.75" customHeight="1" x14ac:dyDescent="0.2">
      <c r="A547" s="175"/>
      <c r="B547" s="204"/>
      <c r="C547" s="161"/>
      <c r="D547" s="161"/>
      <c r="E547" s="161"/>
      <c r="F547" s="782"/>
      <c r="G547" s="783"/>
      <c r="H547" s="987"/>
    </row>
    <row r="548" spans="1:8" s="154" customFormat="1" ht="15.75" customHeight="1" x14ac:dyDescent="0.2">
      <c r="A548" s="175"/>
      <c r="B548" s="204"/>
      <c r="C548" s="161"/>
      <c r="D548" s="161"/>
      <c r="E548" s="161"/>
      <c r="F548" s="782"/>
      <c r="G548" s="783"/>
      <c r="H548" s="987"/>
    </row>
    <row r="549" spans="1:8" s="154" customFormat="1" ht="15.75" customHeight="1" x14ac:dyDescent="0.2">
      <c r="A549" s="175"/>
      <c r="B549" s="204"/>
      <c r="C549" s="161"/>
      <c r="D549" s="161"/>
      <c r="E549" s="161"/>
      <c r="F549" s="782"/>
      <c r="G549" s="783"/>
      <c r="H549" s="987"/>
    </row>
    <row r="550" spans="1:8" s="154" customFormat="1" ht="15.75" customHeight="1" x14ac:dyDescent="0.2">
      <c r="A550" s="175"/>
      <c r="B550" s="204"/>
      <c r="C550" s="161"/>
      <c r="D550" s="161"/>
      <c r="E550" s="161"/>
      <c r="F550" s="782"/>
      <c r="G550" s="783"/>
      <c r="H550" s="987"/>
    </row>
    <row r="551" spans="1:8" s="154" customFormat="1" ht="15.75" customHeight="1" x14ac:dyDescent="0.2">
      <c r="A551" s="175"/>
      <c r="B551" s="204"/>
      <c r="C551" s="161"/>
      <c r="D551" s="161"/>
      <c r="E551" s="161"/>
      <c r="F551" s="782"/>
      <c r="G551" s="783"/>
      <c r="H551" s="987"/>
    </row>
    <row r="552" spans="1:8" s="154" customFormat="1" ht="15.75" customHeight="1" x14ac:dyDescent="0.2">
      <c r="A552" s="175"/>
      <c r="B552" s="204"/>
      <c r="C552" s="161"/>
      <c r="D552" s="161"/>
      <c r="E552" s="161"/>
      <c r="F552" s="782"/>
      <c r="G552" s="783"/>
      <c r="H552" s="987"/>
    </row>
    <row r="553" spans="1:8" s="154" customFormat="1" ht="15.75" customHeight="1" x14ac:dyDescent="0.2">
      <c r="A553" s="175"/>
      <c r="B553" s="204"/>
      <c r="C553" s="161"/>
      <c r="D553" s="161"/>
      <c r="E553" s="161"/>
      <c r="F553" s="782"/>
      <c r="G553" s="783"/>
      <c r="H553" s="987"/>
    </row>
    <row r="554" spans="1:8" s="154" customFormat="1" ht="15.75" customHeight="1" x14ac:dyDescent="0.2">
      <c r="A554" s="175"/>
      <c r="B554" s="204"/>
      <c r="C554" s="161"/>
      <c r="D554" s="161"/>
      <c r="E554" s="161"/>
      <c r="F554" s="782"/>
      <c r="G554" s="783"/>
      <c r="H554" s="987"/>
    </row>
    <row r="555" spans="1:8" s="154" customFormat="1" ht="15.75" customHeight="1" x14ac:dyDescent="0.2">
      <c r="A555" s="175"/>
      <c r="B555" s="204"/>
      <c r="C555" s="161"/>
      <c r="D555" s="161"/>
      <c r="E555" s="161"/>
      <c r="F555" s="782"/>
      <c r="G555" s="783"/>
      <c r="H555" s="987"/>
    </row>
    <row r="556" spans="1:8" s="154" customFormat="1" ht="15.75" customHeight="1" x14ac:dyDescent="0.2">
      <c r="A556" s="175"/>
      <c r="B556" s="204"/>
      <c r="C556" s="161"/>
      <c r="D556" s="161"/>
      <c r="E556" s="161"/>
      <c r="F556" s="782"/>
      <c r="G556" s="783"/>
      <c r="H556" s="987"/>
    </row>
    <row r="557" spans="1:8" s="154" customFormat="1" ht="15.75" customHeight="1" x14ac:dyDescent="0.2">
      <c r="A557" s="175"/>
      <c r="B557" s="204"/>
      <c r="C557" s="161"/>
      <c r="D557" s="161"/>
      <c r="E557" s="161"/>
      <c r="F557" s="782"/>
      <c r="G557" s="783"/>
      <c r="H557" s="987"/>
    </row>
    <row r="558" spans="1:8" s="154" customFormat="1" ht="15.75" customHeight="1" x14ac:dyDescent="0.2">
      <c r="A558" s="175"/>
      <c r="B558" s="204"/>
      <c r="C558" s="161"/>
      <c r="D558" s="161"/>
      <c r="E558" s="161"/>
      <c r="F558" s="782"/>
      <c r="G558" s="783"/>
      <c r="H558" s="987"/>
    </row>
    <row r="559" spans="1:8" s="154" customFormat="1" ht="15.75" customHeight="1" x14ac:dyDescent="0.2">
      <c r="A559" s="175"/>
      <c r="B559" s="204"/>
      <c r="C559" s="161"/>
      <c r="D559" s="161"/>
      <c r="E559" s="161"/>
      <c r="F559" s="782"/>
      <c r="G559" s="783"/>
      <c r="H559" s="987"/>
    </row>
    <row r="560" spans="1:8" s="154" customFormat="1" ht="15.75" customHeight="1" x14ac:dyDescent="0.2">
      <c r="A560" s="175"/>
      <c r="B560" s="204"/>
      <c r="C560" s="161"/>
      <c r="D560" s="161"/>
      <c r="E560" s="161"/>
      <c r="F560" s="782"/>
      <c r="G560" s="783"/>
      <c r="H560" s="987"/>
    </row>
    <row r="561" spans="1:8" s="154" customFormat="1" ht="15.75" customHeight="1" x14ac:dyDescent="0.2">
      <c r="A561" s="175"/>
      <c r="B561" s="204"/>
      <c r="C561" s="161"/>
      <c r="D561" s="161"/>
      <c r="E561" s="161"/>
      <c r="F561" s="782"/>
      <c r="G561" s="783"/>
      <c r="H561" s="987"/>
    </row>
    <row r="562" spans="1:8" s="154" customFormat="1" ht="15.75" customHeight="1" x14ac:dyDescent="0.2">
      <c r="A562" s="175"/>
      <c r="B562" s="204"/>
      <c r="C562" s="161"/>
      <c r="D562" s="161"/>
      <c r="E562" s="161"/>
      <c r="F562" s="782"/>
      <c r="G562" s="783"/>
      <c r="H562" s="987"/>
    </row>
    <row r="563" spans="1:8" s="154" customFormat="1" ht="15.75" customHeight="1" x14ac:dyDescent="0.2">
      <c r="A563" s="175"/>
      <c r="B563" s="204"/>
      <c r="C563" s="161"/>
      <c r="D563" s="161"/>
      <c r="E563" s="161"/>
      <c r="F563" s="782"/>
      <c r="G563" s="783"/>
      <c r="H563" s="987"/>
    </row>
    <row r="564" spans="1:8" s="154" customFormat="1" ht="15.75" customHeight="1" x14ac:dyDescent="0.2">
      <c r="A564" s="175"/>
      <c r="B564" s="204"/>
      <c r="C564" s="161"/>
      <c r="D564" s="161"/>
      <c r="E564" s="161"/>
      <c r="F564" s="782"/>
      <c r="G564" s="783"/>
      <c r="H564" s="987"/>
    </row>
    <row r="565" spans="1:8" s="154" customFormat="1" ht="15.75" customHeight="1" x14ac:dyDescent="0.2">
      <c r="A565" s="175"/>
      <c r="B565" s="204"/>
      <c r="C565" s="161"/>
      <c r="D565" s="161"/>
      <c r="E565" s="161"/>
      <c r="F565" s="782"/>
      <c r="G565" s="783"/>
      <c r="H565" s="987"/>
    </row>
    <row r="566" spans="1:8" s="154" customFormat="1" ht="15.75" customHeight="1" x14ac:dyDescent="0.2">
      <c r="A566" s="175"/>
      <c r="B566" s="204"/>
      <c r="C566" s="161"/>
      <c r="D566" s="161"/>
      <c r="E566" s="161"/>
      <c r="F566" s="782"/>
      <c r="G566" s="783"/>
      <c r="H566" s="987"/>
    </row>
    <row r="567" spans="1:8" s="154" customFormat="1" ht="15.75" customHeight="1" x14ac:dyDescent="0.2">
      <c r="A567" s="175"/>
      <c r="B567" s="204"/>
      <c r="C567" s="161"/>
      <c r="D567" s="161"/>
      <c r="E567" s="161"/>
      <c r="F567" s="782"/>
      <c r="G567" s="783"/>
      <c r="H567" s="987"/>
    </row>
    <row r="568" spans="1:8" s="154" customFormat="1" ht="15.75" customHeight="1" x14ac:dyDescent="0.2">
      <c r="A568" s="175"/>
      <c r="B568" s="204"/>
      <c r="C568" s="161"/>
      <c r="D568" s="161"/>
      <c r="E568" s="161"/>
      <c r="F568" s="782"/>
      <c r="G568" s="783"/>
      <c r="H568" s="987"/>
    </row>
    <row r="569" spans="1:8" s="154" customFormat="1" ht="15.75" customHeight="1" x14ac:dyDescent="0.2">
      <c r="A569" s="175"/>
      <c r="B569" s="204"/>
      <c r="C569" s="161"/>
      <c r="D569" s="161"/>
      <c r="E569" s="161"/>
      <c r="F569" s="782"/>
      <c r="G569" s="783"/>
      <c r="H569" s="987"/>
    </row>
    <row r="570" spans="1:8" s="154" customFormat="1" ht="15.75" customHeight="1" x14ac:dyDescent="0.2">
      <c r="A570" s="175"/>
      <c r="B570" s="204"/>
      <c r="C570" s="161"/>
      <c r="D570" s="161"/>
      <c r="E570" s="161"/>
      <c r="F570" s="782"/>
      <c r="G570" s="783"/>
      <c r="H570" s="987"/>
    </row>
    <row r="571" spans="1:8" s="154" customFormat="1" ht="15.75" customHeight="1" x14ac:dyDescent="0.2">
      <c r="A571" s="175"/>
      <c r="B571" s="204"/>
      <c r="C571" s="161"/>
      <c r="D571" s="161"/>
      <c r="E571" s="161"/>
      <c r="F571" s="782"/>
      <c r="G571" s="783"/>
      <c r="H571" s="987"/>
    </row>
    <row r="572" spans="1:8" s="154" customFormat="1" ht="15.75" customHeight="1" x14ac:dyDescent="0.2">
      <c r="A572" s="175"/>
      <c r="B572" s="204"/>
      <c r="C572" s="161"/>
      <c r="D572" s="161"/>
      <c r="E572" s="161"/>
      <c r="F572" s="782"/>
      <c r="G572" s="783"/>
      <c r="H572" s="987"/>
    </row>
    <row r="573" spans="1:8" s="154" customFormat="1" ht="15.75" customHeight="1" x14ac:dyDescent="0.2">
      <c r="A573" s="175"/>
      <c r="B573" s="204"/>
      <c r="C573" s="161"/>
      <c r="D573" s="161"/>
      <c r="E573" s="161"/>
      <c r="F573" s="782"/>
      <c r="G573" s="783"/>
      <c r="H573" s="987"/>
    </row>
    <row r="574" spans="1:8" s="154" customFormat="1" ht="15.75" customHeight="1" x14ac:dyDescent="0.2">
      <c r="A574" s="175"/>
      <c r="B574" s="204"/>
      <c r="C574" s="161"/>
      <c r="D574" s="161"/>
      <c r="E574" s="161"/>
      <c r="F574" s="782"/>
      <c r="G574" s="783"/>
      <c r="H574" s="987"/>
    </row>
    <row r="575" spans="1:8" s="154" customFormat="1" ht="15.75" customHeight="1" x14ac:dyDescent="0.2">
      <c r="A575" s="175"/>
      <c r="B575" s="204"/>
      <c r="C575" s="161"/>
      <c r="D575" s="161"/>
      <c r="E575" s="161"/>
      <c r="F575" s="782"/>
      <c r="G575" s="783"/>
      <c r="H575" s="987"/>
    </row>
    <row r="576" spans="1:8" s="154" customFormat="1" ht="15.75" customHeight="1" x14ac:dyDescent="0.2">
      <c r="A576" s="175"/>
      <c r="B576" s="204"/>
      <c r="C576" s="161"/>
      <c r="D576" s="161"/>
      <c r="E576" s="161"/>
      <c r="F576" s="782"/>
      <c r="G576" s="783"/>
      <c r="H576" s="987"/>
    </row>
    <row r="577" spans="1:8" s="154" customFormat="1" ht="15.75" customHeight="1" x14ac:dyDescent="0.2">
      <c r="A577" s="175"/>
      <c r="B577" s="204"/>
      <c r="C577" s="161"/>
      <c r="D577" s="161"/>
      <c r="E577" s="161"/>
      <c r="F577" s="782"/>
      <c r="G577" s="783"/>
      <c r="H577" s="987"/>
    </row>
    <row r="578" spans="1:8" s="154" customFormat="1" ht="15.75" customHeight="1" x14ac:dyDescent="0.2">
      <c r="A578" s="175"/>
      <c r="B578" s="204"/>
      <c r="C578" s="161"/>
      <c r="D578" s="161"/>
      <c r="E578" s="161"/>
      <c r="F578" s="782"/>
      <c r="G578" s="783"/>
      <c r="H578" s="987"/>
    </row>
    <row r="579" spans="1:8" s="154" customFormat="1" ht="15.75" customHeight="1" x14ac:dyDescent="0.2">
      <c r="A579" s="175"/>
      <c r="B579" s="204"/>
      <c r="C579" s="161"/>
      <c r="D579" s="161"/>
      <c r="E579" s="161"/>
      <c r="F579" s="782"/>
      <c r="G579" s="783"/>
      <c r="H579" s="987"/>
    </row>
    <row r="580" spans="1:8" s="154" customFormat="1" ht="15.75" customHeight="1" x14ac:dyDescent="0.2">
      <c r="A580" s="175"/>
      <c r="B580" s="204"/>
      <c r="C580" s="161"/>
      <c r="D580" s="161"/>
      <c r="E580" s="161"/>
      <c r="F580" s="782"/>
      <c r="G580" s="783"/>
      <c r="H580" s="987"/>
    </row>
    <row r="581" spans="1:8" s="154" customFormat="1" ht="15.75" customHeight="1" x14ac:dyDescent="0.2">
      <c r="A581" s="175"/>
      <c r="B581" s="204"/>
      <c r="C581" s="161"/>
      <c r="D581" s="161"/>
      <c r="E581" s="161"/>
      <c r="F581" s="782"/>
      <c r="G581" s="783"/>
      <c r="H581" s="987"/>
    </row>
    <row r="582" spans="1:8" s="154" customFormat="1" ht="15.75" customHeight="1" x14ac:dyDescent="0.2">
      <c r="A582" s="175"/>
      <c r="B582" s="204"/>
      <c r="C582" s="161"/>
      <c r="D582" s="161"/>
      <c r="E582" s="161"/>
      <c r="F582" s="782"/>
      <c r="G582" s="783"/>
      <c r="H582" s="987"/>
    </row>
    <row r="583" spans="1:8" s="154" customFormat="1" ht="15.75" customHeight="1" x14ac:dyDescent="0.2">
      <c r="A583" s="175"/>
      <c r="B583" s="204"/>
      <c r="C583" s="161"/>
      <c r="D583" s="161"/>
      <c r="E583" s="161"/>
      <c r="F583" s="782"/>
      <c r="G583" s="783"/>
      <c r="H583" s="987"/>
    </row>
    <row r="584" spans="1:8" s="154" customFormat="1" ht="15.75" customHeight="1" x14ac:dyDescent="0.2">
      <c r="A584" s="175"/>
      <c r="B584" s="204"/>
      <c r="C584" s="161"/>
      <c r="D584" s="161"/>
      <c r="E584" s="161"/>
      <c r="F584" s="782"/>
      <c r="G584" s="783"/>
      <c r="H584" s="987"/>
    </row>
    <row r="585" spans="1:8" s="154" customFormat="1" ht="15.75" customHeight="1" x14ac:dyDescent="0.2">
      <c r="A585" s="175"/>
      <c r="B585" s="204"/>
      <c r="C585" s="161"/>
      <c r="D585" s="161"/>
      <c r="E585" s="161"/>
      <c r="F585" s="782"/>
      <c r="G585" s="783"/>
      <c r="H585" s="987"/>
    </row>
    <row r="586" spans="1:8" s="154" customFormat="1" ht="15.75" customHeight="1" x14ac:dyDescent="0.2">
      <c r="A586" s="175"/>
      <c r="B586" s="204"/>
      <c r="C586" s="161"/>
      <c r="D586" s="161"/>
      <c r="E586" s="161"/>
      <c r="F586" s="782"/>
      <c r="G586" s="783"/>
      <c r="H586" s="987"/>
    </row>
    <row r="587" spans="1:8" s="154" customFormat="1" ht="15.75" customHeight="1" x14ac:dyDescent="0.2">
      <c r="A587" s="175"/>
      <c r="B587" s="204"/>
      <c r="C587" s="161"/>
      <c r="D587" s="161"/>
      <c r="E587" s="161"/>
      <c r="F587" s="782"/>
      <c r="G587" s="783"/>
      <c r="H587" s="987"/>
    </row>
    <row r="588" spans="1:8" s="154" customFormat="1" ht="15.75" customHeight="1" x14ac:dyDescent="0.2">
      <c r="A588" s="175"/>
      <c r="B588" s="204"/>
      <c r="C588" s="161"/>
      <c r="D588" s="161"/>
      <c r="E588" s="161"/>
      <c r="F588" s="782"/>
      <c r="G588" s="783"/>
      <c r="H588" s="987"/>
    </row>
    <row r="589" spans="1:8" s="154" customFormat="1" ht="15.75" customHeight="1" x14ac:dyDescent="0.2">
      <c r="A589" s="175"/>
      <c r="B589" s="204"/>
      <c r="C589" s="161"/>
      <c r="D589" s="161"/>
      <c r="E589" s="161"/>
      <c r="F589" s="782"/>
      <c r="G589" s="783"/>
      <c r="H589" s="987"/>
    </row>
    <row r="590" spans="1:8" s="154" customFormat="1" ht="15.75" customHeight="1" x14ac:dyDescent="0.2">
      <c r="A590" s="175"/>
      <c r="B590" s="204"/>
      <c r="C590" s="161"/>
      <c r="D590" s="161"/>
      <c r="E590" s="161"/>
      <c r="F590" s="782"/>
      <c r="G590" s="783"/>
      <c r="H590" s="987"/>
    </row>
    <row r="591" spans="1:8" s="154" customFormat="1" ht="15.75" customHeight="1" x14ac:dyDescent="0.2">
      <c r="A591" s="175"/>
      <c r="B591" s="204"/>
      <c r="C591" s="161"/>
      <c r="D591" s="161"/>
      <c r="E591" s="161"/>
      <c r="F591" s="782"/>
      <c r="G591" s="783"/>
      <c r="H591" s="987"/>
    </row>
    <row r="592" spans="1:8" s="154" customFormat="1" ht="15.75" customHeight="1" x14ac:dyDescent="0.2">
      <c r="A592" s="175"/>
      <c r="B592" s="204"/>
      <c r="C592" s="161"/>
      <c r="D592" s="161"/>
      <c r="E592" s="161"/>
      <c r="F592" s="782"/>
      <c r="G592" s="783"/>
      <c r="H592" s="987"/>
    </row>
    <row r="593" spans="1:8" s="154" customFormat="1" ht="15.75" customHeight="1" x14ac:dyDescent="0.2">
      <c r="A593" s="175"/>
      <c r="B593" s="204"/>
      <c r="C593" s="161"/>
      <c r="D593" s="161"/>
      <c r="E593" s="161"/>
      <c r="F593" s="782"/>
      <c r="G593" s="783"/>
      <c r="H593" s="987"/>
    </row>
    <row r="594" spans="1:8" s="154" customFormat="1" ht="15.75" customHeight="1" x14ac:dyDescent="0.2">
      <c r="A594" s="175"/>
      <c r="B594" s="204"/>
      <c r="C594" s="161"/>
      <c r="D594" s="161"/>
      <c r="E594" s="161"/>
      <c r="F594" s="782"/>
      <c r="G594" s="783"/>
      <c r="H594" s="987"/>
    </row>
    <row r="595" spans="1:8" s="154" customFormat="1" ht="15.75" customHeight="1" x14ac:dyDescent="0.2">
      <c r="A595" s="175"/>
      <c r="B595" s="204"/>
      <c r="C595" s="161"/>
      <c r="D595" s="161"/>
      <c r="E595" s="161"/>
      <c r="F595" s="782"/>
      <c r="G595" s="783"/>
      <c r="H595" s="987"/>
    </row>
    <row r="596" spans="1:8" s="154" customFormat="1" ht="15.75" customHeight="1" x14ac:dyDescent="0.2">
      <c r="A596" s="175"/>
      <c r="B596" s="204"/>
      <c r="C596" s="161"/>
      <c r="D596" s="161"/>
      <c r="E596" s="161"/>
      <c r="F596" s="782"/>
      <c r="G596" s="783"/>
      <c r="H596" s="987"/>
    </row>
    <row r="597" spans="1:8" s="154" customFormat="1" ht="15.75" customHeight="1" x14ac:dyDescent="0.2">
      <c r="A597" s="175"/>
      <c r="B597" s="204"/>
      <c r="C597" s="161"/>
      <c r="D597" s="161"/>
      <c r="E597" s="161"/>
      <c r="F597" s="782"/>
      <c r="G597" s="783"/>
      <c r="H597" s="987"/>
    </row>
    <row r="598" spans="1:8" s="154" customFormat="1" ht="15.75" customHeight="1" x14ac:dyDescent="0.2">
      <c r="A598" s="175"/>
      <c r="B598" s="204"/>
      <c r="C598" s="161"/>
      <c r="D598" s="161"/>
      <c r="E598" s="161"/>
      <c r="F598" s="782"/>
      <c r="G598" s="783"/>
      <c r="H598" s="987"/>
    </row>
    <row r="599" spans="1:8" s="154" customFormat="1" ht="15.75" customHeight="1" x14ac:dyDescent="0.2">
      <c r="A599" s="175"/>
      <c r="B599" s="204"/>
      <c r="C599" s="161"/>
      <c r="D599" s="161"/>
      <c r="E599" s="161"/>
      <c r="F599" s="782"/>
      <c r="G599" s="783"/>
      <c r="H599" s="987"/>
    </row>
    <row r="600" spans="1:8" s="154" customFormat="1" ht="15.75" customHeight="1" x14ac:dyDescent="0.2">
      <c r="A600" s="175"/>
      <c r="B600" s="204"/>
      <c r="C600" s="161"/>
      <c r="D600" s="161"/>
      <c r="E600" s="161"/>
      <c r="F600" s="782"/>
      <c r="G600" s="783"/>
      <c r="H600" s="987"/>
    </row>
    <row r="601" spans="1:8" s="154" customFormat="1" ht="15.75" customHeight="1" x14ac:dyDescent="0.2">
      <c r="A601" s="175"/>
      <c r="B601" s="204"/>
      <c r="C601" s="161"/>
      <c r="D601" s="161"/>
      <c r="E601" s="161"/>
      <c r="F601" s="782"/>
      <c r="G601" s="783"/>
      <c r="H601" s="987"/>
    </row>
    <row r="602" spans="1:8" s="154" customFormat="1" ht="15.75" customHeight="1" x14ac:dyDescent="0.2">
      <c r="A602" s="175"/>
      <c r="B602" s="204"/>
      <c r="C602" s="161"/>
      <c r="D602" s="161"/>
      <c r="E602" s="161"/>
      <c r="F602" s="782"/>
      <c r="G602" s="783"/>
      <c r="H602" s="987"/>
    </row>
    <row r="603" spans="1:8" s="154" customFormat="1" ht="15.75" customHeight="1" x14ac:dyDescent="0.2">
      <c r="A603" s="175"/>
      <c r="B603" s="204"/>
      <c r="C603" s="161"/>
      <c r="D603" s="161"/>
      <c r="E603" s="161"/>
      <c r="F603" s="782"/>
      <c r="G603" s="783"/>
      <c r="H603" s="987"/>
    </row>
    <row r="604" spans="1:8" s="154" customFormat="1" ht="15.75" customHeight="1" x14ac:dyDescent="0.2">
      <c r="A604" s="175"/>
      <c r="B604" s="204"/>
      <c r="C604" s="161"/>
      <c r="D604" s="161"/>
      <c r="E604" s="161"/>
      <c r="F604" s="782"/>
      <c r="G604" s="783"/>
      <c r="H604" s="987"/>
    </row>
    <row r="605" spans="1:8" s="154" customFormat="1" ht="15.75" customHeight="1" x14ac:dyDescent="0.2">
      <c r="A605" s="175"/>
      <c r="B605" s="204"/>
      <c r="C605" s="161"/>
      <c r="D605" s="161"/>
      <c r="E605" s="161"/>
      <c r="F605" s="782"/>
      <c r="G605" s="783"/>
      <c r="H605" s="987"/>
    </row>
    <row r="606" spans="1:8" s="154" customFormat="1" ht="15.75" customHeight="1" x14ac:dyDescent="0.2">
      <c r="A606" s="175"/>
      <c r="B606" s="204"/>
      <c r="C606" s="161"/>
      <c r="D606" s="161"/>
      <c r="E606" s="161"/>
      <c r="F606" s="782"/>
      <c r="G606" s="783"/>
      <c r="H606" s="987"/>
    </row>
    <row r="607" spans="1:8" s="154" customFormat="1" ht="15.75" customHeight="1" x14ac:dyDescent="0.2">
      <c r="A607" s="175"/>
      <c r="B607" s="204"/>
      <c r="C607" s="161"/>
      <c r="D607" s="161"/>
      <c r="E607" s="161"/>
      <c r="F607" s="782"/>
      <c r="G607" s="783"/>
      <c r="H607" s="987"/>
    </row>
    <row r="608" spans="1:8" s="154" customFormat="1" ht="15.75" customHeight="1" x14ac:dyDescent="0.2">
      <c r="A608" s="175"/>
      <c r="B608" s="204"/>
      <c r="C608" s="161"/>
      <c r="D608" s="161"/>
      <c r="E608" s="161"/>
      <c r="F608" s="782"/>
      <c r="G608" s="783"/>
      <c r="H608" s="987"/>
    </row>
    <row r="609" spans="1:8" s="154" customFormat="1" ht="15.75" customHeight="1" x14ac:dyDescent="0.2">
      <c r="A609" s="175"/>
      <c r="B609" s="204"/>
      <c r="C609" s="161"/>
      <c r="D609" s="161"/>
      <c r="E609" s="161"/>
      <c r="F609" s="782"/>
      <c r="G609" s="783"/>
      <c r="H609" s="987"/>
    </row>
    <row r="610" spans="1:8" s="154" customFormat="1" ht="15.75" customHeight="1" x14ac:dyDescent="0.2">
      <c r="A610" s="175"/>
      <c r="B610" s="204"/>
      <c r="C610" s="161"/>
      <c r="D610" s="161"/>
      <c r="E610" s="161"/>
      <c r="F610" s="782"/>
      <c r="G610" s="783"/>
      <c r="H610" s="987"/>
    </row>
    <row r="611" spans="1:8" s="154" customFormat="1" ht="15.75" customHeight="1" x14ac:dyDescent="0.2">
      <c r="A611" s="175"/>
      <c r="B611" s="204"/>
      <c r="C611" s="161"/>
      <c r="D611" s="161"/>
      <c r="E611" s="161"/>
      <c r="F611" s="782"/>
      <c r="G611" s="783"/>
      <c r="H611" s="987"/>
    </row>
    <row r="612" spans="1:8" s="154" customFormat="1" ht="15.75" customHeight="1" x14ac:dyDescent="0.2">
      <c r="A612" s="175"/>
      <c r="B612" s="204"/>
      <c r="C612" s="161"/>
      <c r="D612" s="161"/>
      <c r="E612" s="161"/>
      <c r="F612" s="782"/>
      <c r="G612" s="783"/>
      <c r="H612" s="987"/>
    </row>
    <row r="613" spans="1:8" s="154" customFormat="1" ht="15.75" customHeight="1" x14ac:dyDescent="0.2">
      <c r="A613" s="175"/>
      <c r="B613" s="204"/>
      <c r="C613" s="161"/>
      <c r="D613" s="161"/>
      <c r="E613" s="161"/>
      <c r="F613" s="782"/>
      <c r="G613" s="783"/>
      <c r="H613" s="987"/>
    </row>
    <row r="614" spans="1:8" s="154" customFormat="1" ht="15.75" customHeight="1" x14ac:dyDescent="0.2">
      <c r="A614" s="175"/>
      <c r="B614" s="204"/>
      <c r="C614" s="161"/>
      <c r="D614" s="161"/>
      <c r="E614" s="161"/>
      <c r="F614" s="782"/>
      <c r="G614" s="783"/>
      <c r="H614" s="987"/>
    </row>
    <row r="615" spans="1:8" s="154" customFormat="1" ht="15.75" customHeight="1" x14ac:dyDescent="0.2">
      <c r="A615" s="175"/>
      <c r="B615" s="204"/>
      <c r="C615" s="161"/>
      <c r="D615" s="161"/>
      <c r="E615" s="161"/>
      <c r="F615" s="782"/>
      <c r="G615" s="783"/>
      <c r="H615" s="987"/>
    </row>
    <row r="616" spans="1:8" s="154" customFormat="1" ht="15.75" customHeight="1" x14ac:dyDescent="0.2">
      <c r="A616" s="175"/>
      <c r="B616" s="204"/>
      <c r="C616" s="161"/>
      <c r="D616" s="161"/>
      <c r="E616" s="161"/>
      <c r="F616" s="782"/>
      <c r="G616" s="783"/>
      <c r="H616" s="987"/>
    </row>
    <row r="617" spans="1:8" s="154" customFormat="1" ht="15.75" customHeight="1" x14ac:dyDescent="0.2">
      <c r="A617" s="175"/>
      <c r="B617" s="204"/>
      <c r="C617" s="161"/>
      <c r="D617" s="161"/>
      <c r="E617" s="161"/>
      <c r="F617" s="782"/>
      <c r="G617" s="783"/>
      <c r="H617" s="987"/>
    </row>
    <row r="618" spans="1:8" s="154" customFormat="1" ht="15.75" customHeight="1" x14ac:dyDescent="0.2">
      <c r="A618" s="175"/>
      <c r="B618" s="204"/>
      <c r="C618" s="161"/>
      <c r="D618" s="161"/>
      <c r="E618" s="161"/>
      <c r="F618" s="782"/>
      <c r="G618" s="783"/>
      <c r="H618" s="987"/>
    </row>
    <row r="619" spans="1:8" s="154" customFormat="1" ht="15.75" customHeight="1" x14ac:dyDescent="0.2">
      <c r="A619" s="175"/>
      <c r="B619" s="204"/>
      <c r="C619" s="161"/>
      <c r="D619" s="161"/>
      <c r="E619" s="161"/>
      <c r="F619" s="782"/>
      <c r="G619" s="783"/>
      <c r="H619" s="987"/>
    </row>
    <row r="620" spans="1:8" s="154" customFormat="1" ht="15.75" customHeight="1" x14ac:dyDescent="0.2">
      <c r="A620" s="175"/>
      <c r="B620" s="204"/>
      <c r="C620" s="161"/>
      <c r="D620" s="161"/>
      <c r="E620" s="161"/>
      <c r="F620" s="782"/>
      <c r="G620" s="783"/>
      <c r="H620" s="987"/>
    </row>
    <row r="621" spans="1:8" s="154" customFormat="1" ht="15.75" customHeight="1" x14ac:dyDescent="0.2">
      <c r="A621" s="175"/>
      <c r="B621" s="204"/>
      <c r="C621" s="161"/>
      <c r="D621" s="161"/>
      <c r="E621" s="161"/>
      <c r="F621" s="782"/>
      <c r="G621" s="783"/>
      <c r="H621" s="987"/>
    </row>
    <row r="622" spans="1:8" s="154" customFormat="1" ht="15.75" customHeight="1" x14ac:dyDescent="0.2">
      <c r="A622" s="175"/>
      <c r="B622" s="204"/>
      <c r="C622" s="161"/>
      <c r="D622" s="161"/>
      <c r="E622" s="161"/>
      <c r="F622" s="782"/>
      <c r="G622" s="783"/>
      <c r="H622" s="987"/>
    </row>
    <row r="623" spans="1:8" s="154" customFormat="1" ht="15.75" customHeight="1" x14ac:dyDescent="0.2">
      <c r="A623" s="175"/>
      <c r="B623" s="204"/>
      <c r="C623" s="161"/>
      <c r="D623" s="161"/>
      <c r="E623" s="161"/>
      <c r="F623" s="782"/>
      <c r="G623" s="783"/>
      <c r="H623" s="987"/>
    </row>
    <row r="624" spans="1:8" s="154" customFormat="1" ht="15.75" customHeight="1" x14ac:dyDescent="0.2">
      <c r="A624" s="175"/>
      <c r="B624" s="204"/>
      <c r="C624" s="161"/>
      <c r="D624" s="161"/>
      <c r="E624" s="161"/>
      <c r="F624" s="782"/>
      <c r="G624" s="783"/>
      <c r="H624" s="987"/>
    </row>
    <row r="625" spans="1:8" s="154" customFormat="1" ht="15.75" customHeight="1" x14ac:dyDescent="0.2">
      <c r="A625" s="175"/>
      <c r="B625" s="204"/>
      <c r="C625" s="161"/>
      <c r="D625" s="161"/>
      <c r="E625" s="161"/>
      <c r="F625" s="782"/>
      <c r="G625" s="783"/>
      <c r="H625" s="987"/>
    </row>
    <row r="626" spans="1:8" s="154" customFormat="1" ht="15.75" customHeight="1" x14ac:dyDescent="0.2">
      <c r="A626" s="175"/>
      <c r="B626" s="204"/>
      <c r="C626" s="161"/>
      <c r="D626" s="161"/>
      <c r="E626" s="161"/>
      <c r="F626" s="782"/>
      <c r="G626" s="783"/>
      <c r="H626" s="987"/>
    </row>
    <row r="627" spans="1:8" s="154" customFormat="1" ht="15.75" customHeight="1" x14ac:dyDescent="0.2">
      <c r="A627" s="175"/>
      <c r="B627" s="204"/>
      <c r="C627" s="161"/>
      <c r="D627" s="161"/>
      <c r="E627" s="161"/>
      <c r="F627" s="782"/>
      <c r="G627" s="783"/>
      <c r="H627" s="987"/>
    </row>
    <row r="628" spans="1:8" s="154" customFormat="1" ht="15.75" customHeight="1" x14ac:dyDescent="0.2">
      <c r="A628" s="175"/>
      <c r="B628" s="204"/>
      <c r="C628" s="161"/>
      <c r="D628" s="161"/>
      <c r="E628" s="161"/>
      <c r="F628" s="782"/>
      <c r="G628" s="783"/>
      <c r="H628" s="987"/>
    </row>
    <row r="629" spans="1:8" s="154" customFormat="1" ht="15.75" customHeight="1" x14ac:dyDescent="0.2">
      <c r="A629" s="175"/>
      <c r="B629" s="204"/>
      <c r="C629" s="161"/>
      <c r="D629" s="161"/>
      <c r="E629" s="161"/>
      <c r="F629" s="782"/>
      <c r="G629" s="783"/>
      <c r="H629" s="987"/>
    </row>
    <row r="630" spans="1:8" s="154" customFormat="1" ht="15.75" customHeight="1" x14ac:dyDescent="0.2">
      <c r="A630" s="175"/>
      <c r="B630" s="204"/>
      <c r="C630" s="161"/>
      <c r="D630" s="161"/>
      <c r="E630" s="161"/>
      <c r="F630" s="782"/>
      <c r="G630" s="783"/>
      <c r="H630" s="987"/>
    </row>
    <row r="631" spans="1:8" s="154" customFormat="1" ht="15.75" customHeight="1" x14ac:dyDescent="0.2">
      <c r="A631" s="175"/>
      <c r="B631" s="204"/>
      <c r="C631" s="161"/>
      <c r="D631" s="161"/>
      <c r="E631" s="161"/>
      <c r="F631" s="782"/>
      <c r="G631" s="783"/>
      <c r="H631" s="987"/>
    </row>
    <row r="632" spans="1:8" s="154" customFormat="1" ht="15.75" customHeight="1" x14ac:dyDescent="0.2">
      <c r="A632" s="175"/>
      <c r="B632" s="204"/>
      <c r="C632" s="161"/>
      <c r="D632" s="161"/>
      <c r="E632" s="161"/>
      <c r="F632" s="782"/>
      <c r="G632" s="783"/>
      <c r="H632" s="987"/>
    </row>
    <row r="633" spans="1:8" s="154" customFormat="1" ht="15.75" customHeight="1" x14ac:dyDescent="0.2">
      <c r="A633" s="175"/>
      <c r="B633" s="204"/>
      <c r="C633" s="161"/>
      <c r="D633" s="161"/>
      <c r="E633" s="161"/>
      <c r="F633" s="782"/>
      <c r="G633" s="783"/>
      <c r="H633" s="987"/>
    </row>
    <row r="634" spans="1:8" s="154" customFormat="1" ht="15.75" customHeight="1" x14ac:dyDescent="0.2">
      <c r="A634" s="175"/>
      <c r="B634" s="204"/>
      <c r="C634" s="161"/>
      <c r="D634" s="161"/>
      <c r="E634" s="161"/>
      <c r="F634" s="782"/>
      <c r="G634" s="783"/>
      <c r="H634" s="987"/>
    </row>
    <row r="635" spans="1:8" s="154" customFormat="1" ht="15.75" customHeight="1" x14ac:dyDescent="0.2">
      <c r="A635" s="175"/>
      <c r="B635" s="204"/>
      <c r="C635" s="161"/>
      <c r="D635" s="161"/>
      <c r="E635" s="161"/>
      <c r="F635" s="782"/>
      <c r="G635" s="783"/>
      <c r="H635" s="987"/>
    </row>
    <row r="636" spans="1:8" s="154" customFormat="1" ht="15.75" customHeight="1" x14ac:dyDescent="0.2">
      <c r="A636" s="175"/>
      <c r="B636" s="204"/>
      <c r="C636" s="161"/>
      <c r="D636" s="161"/>
      <c r="E636" s="161"/>
      <c r="F636" s="782"/>
      <c r="G636" s="783"/>
      <c r="H636" s="987"/>
    </row>
    <row r="637" spans="1:8" s="154" customFormat="1" ht="15.75" customHeight="1" x14ac:dyDescent="0.2">
      <c r="A637" s="175"/>
      <c r="B637" s="204"/>
      <c r="C637" s="161"/>
      <c r="D637" s="161"/>
      <c r="E637" s="161"/>
      <c r="F637" s="782"/>
      <c r="G637" s="783"/>
      <c r="H637" s="987"/>
    </row>
    <row r="638" spans="1:8" s="154" customFormat="1" ht="15.75" customHeight="1" x14ac:dyDescent="0.2">
      <c r="A638" s="175"/>
      <c r="B638" s="204"/>
      <c r="C638" s="161"/>
      <c r="D638" s="161"/>
      <c r="E638" s="161"/>
      <c r="F638" s="782"/>
      <c r="G638" s="783"/>
      <c r="H638" s="987"/>
    </row>
    <row r="639" spans="1:8" s="154" customFormat="1" ht="15.75" customHeight="1" x14ac:dyDescent="0.2">
      <c r="A639" s="175"/>
      <c r="B639" s="204"/>
      <c r="C639" s="161"/>
      <c r="D639" s="161"/>
      <c r="E639" s="161"/>
      <c r="F639" s="782"/>
      <c r="G639" s="783"/>
      <c r="H639" s="987"/>
    </row>
    <row r="640" spans="1:8" s="154" customFormat="1" ht="15.75" customHeight="1" x14ac:dyDescent="0.2">
      <c r="A640" s="175"/>
      <c r="B640" s="204"/>
      <c r="C640" s="161"/>
      <c r="D640" s="161"/>
      <c r="E640" s="161"/>
      <c r="F640" s="782"/>
      <c r="G640" s="783"/>
      <c r="H640" s="987"/>
    </row>
    <row r="641" spans="1:8" s="154" customFormat="1" ht="15.75" customHeight="1" x14ac:dyDescent="0.2">
      <c r="A641" s="175"/>
      <c r="B641" s="204"/>
      <c r="C641" s="161"/>
      <c r="D641" s="161"/>
      <c r="E641" s="161"/>
      <c r="F641" s="782"/>
      <c r="G641" s="783"/>
      <c r="H641" s="987"/>
    </row>
    <row r="642" spans="1:8" s="154" customFormat="1" ht="15.75" customHeight="1" x14ac:dyDescent="0.2">
      <c r="A642" s="175"/>
      <c r="B642" s="204"/>
      <c r="C642" s="161"/>
      <c r="D642" s="161"/>
      <c r="E642" s="161"/>
      <c r="F642" s="782"/>
      <c r="G642" s="783"/>
      <c r="H642" s="987"/>
    </row>
    <row r="643" spans="1:8" s="154" customFormat="1" ht="15.75" customHeight="1" x14ac:dyDescent="0.2">
      <c r="A643" s="175"/>
      <c r="B643" s="204"/>
      <c r="C643" s="161"/>
      <c r="D643" s="161"/>
      <c r="E643" s="161"/>
      <c r="F643" s="782"/>
      <c r="G643" s="783"/>
      <c r="H643" s="987"/>
    </row>
    <row r="644" spans="1:8" s="154" customFormat="1" ht="15.75" customHeight="1" x14ac:dyDescent="0.2">
      <c r="A644" s="175"/>
      <c r="B644" s="204"/>
      <c r="C644" s="161"/>
      <c r="D644" s="161"/>
      <c r="E644" s="161"/>
      <c r="F644" s="782"/>
      <c r="G644" s="783"/>
      <c r="H644" s="987"/>
    </row>
    <row r="645" spans="1:8" s="154" customFormat="1" ht="15.75" customHeight="1" x14ac:dyDescent="0.2">
      <c r="A645" s="175"/>
      <c r="B645" s="204"/>
      <c r="C645" s="161"/>
      <c r="D645" s="161"/>
      <c r="E645" s="161"/>
      <c r="F645" s="782"/>
      <c r="G645" s="783"/>
      <c r="H645" s="987"/>
    </row>
    <row r="646" spans="1:8" s="154" customFormat="1" ht="15.75" customHeight="1" x14ac:dyDescent="0.2">
      <c r="A646" s="175"/>
      <c r="B646" s="204"/>
      <c r="C646" s="161"/>
      <c r="D646" s="161"/>
      <c r="E646" s="161"/>
      <c r="F646" s="782"/>
      <c r="G646" s="783"/>
      <c r="H646" s="987"/>
    </row>
    <row r="647" spans="1:8" s="154" customFormat="1" ht="15.75" customHeight="1" x14ac:dyDescent="0.2">
      <c r="A647" s="175"/>
      <c r="B647" s="204"/>
      <c r="C647" s="161"/>
      <c r="D647" s="161"/>
      <c r="E647" s="161"/>
      <c r="F647" s="782"/>
      <c r="G647" s="783"/>
      <c r="H647" s="987"/>
    </row>
    <row r="648" spans="1:8" s="154" customFormat="1" ht="15.75" customHeight="1" x14ac:dyDescent="0.2">
      <c r="A648" s="175"/>
      <c r="B648" s="204"/>
      <c r="C648" s="161"/>
      <c r="D648" s="161"/>
      <c r="E648" s="161"/>
      <c r="F648" s="782"/>
      <c r="G648" s="783"/>
      <c r="H648" s="987"/>
    </row>
    <row r="649" spans="1:8" s="154" customFormat="1" ht="15.75" customHeight="1" x14ac:dyDescent="0.2">
      <c r="A649" s="175"/>
      <c r="B649" s="204"/>
      <c r="C649" s="161"/>
      <c r="D649" s="161"/>
      <c r="E649" s="161"/>
      <c r="F649" s="782"/>
      <c r="G649" s="783"/>
      <c r="H649" s="987"/>
    </row>
    <row r="650" spans="1:8" s="154" customFormat="1" ht="15.75" customHeight="1" x14ac:dyDescent="0.2">
      <c r="A650" s="175"/>
      <c r="B650" s="204"/>
      <c r="C650" s="161"/>
      <c r="D650" s="161"/>
      <c r="E650" s="161"/>
      <c r="F650" s="782"/>
      <c r="G650" s="783"/>
      <c r="H650" s="987"/>
    </row>
    <row r="651" spans="1:8" s="154" customFormat="1" ht="15.75" customHeight="1" x14ac:dyDescent="0.2">
      <c r="A651" s="175"/>
      <c r="B651" s="204"/>
      <c r="C651" s="161"/>
      <c r="D651" s="161"/>
      <c r="E651" s="161"/>
      <c r="F651" s="782"/>
      <c r="G651" s="783"/>
      <c r="H651" s="987"/>
    </row>
    <row r="652" spans="1:8" s="154" customFormat="1" ht="15.75" customHeight="1" x14ac:dyDescent="0.2">
      <c r="A652" s="175"/>
      <c r="B652" s="204"/>
      <c r="C652" s="161"/>
      <c r="D652" s="161"/>
      <c r="E652" s="161"/>
      <c r="F652" s="782"/>
      <c r="G652" s="783"/>
      <c r="H652" s="987"/>
    </row>
    <row r="653" spans="1:8" s="154" customFormat="1" ht="15.75" customHeight="1" x14ac:dyDescent="0.2">
      <c r="A653" s="175"/>
      <c r="B653" s="204"/>
      <c r="C653" s="161"/>
      <c r="D653" s="161"/>
      <c r="E653" s="161"/>
      <c r="F653" s="782"/>
      <c r="G653" s="783"/>
      <c r="H653" s="987"/>
    </row>
    <row r="654" spans="1:8" s="154" customFormat="1" ht="15.75" customHeight="1" x14ac:dyDescent="0.2">
      <c r="A654" s="175"/>
      <c r="B654" s="204"/>
      <c r="C654" s="161"/>
      <c r="D654" s="161"/>
      <c r="E654" s="161"/>
      <c r="F654" s="782"/>
      <c r="G654" s="783"/>
      <c r="H654" s="987"/>
    </row>
    <row r="655" spans="1:8" s="154" customFormat="1" ht="15.75" customHeight="1" x14ac:dyDescent="0.2">
      <c r="A655" s="175"/>
      <c r="B655" s="204"/>
      <c r="C655" s="161"/>
      <c r="D655" s="161"/>
      <c r="E655" s="161"/>
      <c r="F655" s="782"/>
      <c r="G655" s="783"/>
      <c r="H655" s="987"/>
    </row>
    <row r="656" spans="1:8" s="154" customFormat="1" ht="15.75" customHeight="1" x14ac:dyDescent="0.2">
      <c r="A656" s="175"/>
      <c r="B656" s="204"/>
      <c r="C656" s="161"/>
      <c r="D656" s="161"/>
      <c r="E656" s="161"/>
      <c r="F656" s="782"/>
      <c r="G656" s="783"/>
      <c r="H656" s="987"/>
    </row>
    <row r="657" spans="1:8" s="154" customFormat="1" ht="15.75" customHeight="1" x14ac:dyDescent="0.2">
      <c r="A657" s="175"/>
      <c r="B657" s="204"/>
      <c r="C657" s="161"/>
      <c r="D657" s="161"/>
      <c r="E657" s="161"/>
      <c r="F657" s="782"/>
      <c r="G657" s="783"/>
      <c r="H657" s="987"/>
    </row>
    <row r="658" spans="1:8" s="154" customFormat="1" ht="15.75" customHeight="1" x14ac:dyDescent="0.2">
      <c r="A658" s="175"/>
      <c r="B658" s="204"/>
      <c r="C658" s="161"/>
      <c r="D658" s="161"/>
      <c r="E658" s="161"/>
      <c r="F658" s="782"/>
      <c r="G658" s="783"/>
      <c r="H658" s="987"/>
    </row>
    <row r="659" spans="1:8" s="154" customFormat="1" ht="15.75" customHeight="1" x14ac:dyDescent="0.2">
      <c r="A659" s="175"/>
      <c r="B659" s="204"/>
      <c r="C659" s="161"/>
      <c r="D659" s="161"/>
      <c r="E659" s="161"/>
      <c r="F659" s="782"/>
      <c r="G659" s="783"/>
      <c r="H659" s="987"/>
    </row>
    <row r="660" spans="1:8" s="154" customFormat="1" ht="15.75" customHeight="1" x14ac:dyDescent="0.2">
      <c r="A660" s="175"/>
      <c r="B660" s="204"/>
      <c r="C660" s="161"/>
      <c r="D660" s="161"/>
      <c r="E660" s="161"/>
      <c r="F660" s="782"/>
      <c r="G660" s="783"/>
      <c r="H660" s="987"/>
    </row>
    <row r="661" spans="1:8" s="154" customFormat="1" ht="15.75" customHeight="1" x14ac:dyDescent="0.2">
      <c r="A661" s="175"/>
      <c r="B661" s="204"/>
      <c r="C661" s="161"/>
      <c r="D661" s="161"/>
      <c r="E661" s="161"/>
      <c r="F661" s="782"/>
      <c r="G661" s="783"/>
      <c r="H661" s="987"/>
    </row>
    <row r="662" spans="1:8" s="154" customFormat="1" ht="15.75" customHeight="1" x14ac:dyDescent="0.2">
      <c r="A662" s="175"/>
      <c r="B662" s="204"/>
      <c r="C662" s="161"/>
      <c r="D662" s="161"/>
      <c r="E662" s="161"/>
      <c r="F662" s="782"/>
      <c r="G662" s="783"/>
      <c r="H662" s="987"/>
    </row>
    <row r="663" spans="1:8" s="154" customFormat="1" ht="15.75" customHeight="1" x14ac:dyDescent="0.2">
      <c r="A663" s="175"/>
      <c r="B663" s="204"/>
      <c r="C663" s="161"/>
      <c r="D663" s="161"/>
      <c r="E663" s="161"/>
      <c r="F663" s="782"/>
      <c r="G663" s="783"/>
      <c r="H663" s="987"/>
    </row>
    <row r="664" spans="1:8" s="154" customFormat="1" ht="15.75" customHeight="1" x14ac:dyDescent="0.2">
      <c r="A664" s="175"/>
      <c r="B664" s="204"/>
      <c r="C664" s="161"/>
      <c r="D664" s="161"/>
      <c r="E664" s="161"/>
      <c r="F664" s="782"/>
      <c r="G664" s="783"/>
      <c r="H664" s="987"/>
    </row>
    <row r="665" spans="1:8" s="154" customFormat="1" ht="15.75" customHeight="1" x14ac:dyDescent="0.2">
      <c r="A665" s="175"/>
      <c r="B665" s="204"/>
      <c r="C665" s="161"/>
      <c r="D665" s="161"/>
      <c r="E665" s="161"/>
      <c r="F665" s="782"/>
      <c r="G665" s="783"/>
      <c r="H665" s="987"/>
    </row>
    <row r="666" spans="1:8" s="154" customFormat="1" ht="15.75" customHeight="1" x14ac:dyDescent="0.2">
      <c r="A666" s="175"/>
      <c r="B666" s="204"/>
      <c r="C666" s="161"/>
      <c r="D666" s="161"/>
      <c r="E666" s="161"/>
      <c r="F666" s="782"/>
      <c r="G666" s="783"/>
      <c r="H666" s="987"/>
    </row>
    <row r="667" spans="1:8" s="154" customFormat="1" ht="15.75" customHeight="1" x14ac:dyDescent="0.2">
      <c r="A667" s="175"/>
      <c r="B667" s="204"/>
      <c r="C667" s="161"/>
      <c r="D667" s="161"/>
      <c r="E667" s="161"/>
      <c r="F667" s="782"/>
      <c r="G667" s="783"/>
      <c r="H667" s="987"/>
    </row>
    <row r="668" spans="1:8" s="154" customFormat="1" ht="15.75" customHeight="1" x14ac:dyDescent="0.2">
      <c r="A668" s="175"/>
      <c r="B668" s="204"/>
      <c r="C668" s="161"/>
      <c r="D668" s="161"/>
      <c r="E668" s="161"/>
      <c r="F668" s="782"/>
      <c r="G668" s="783"/>
      <c r="H668" s="987"/>
    </row>
    <row r="669" spans="1:8" s="154" customFormat="1" ht="15.75" customHeight="1" x14ac:dyDescent="0.2">
      <c r="A669" s="175"/>
      <c r="B669" s="204"/>
      <c r="C669" s="161"/>
      <c r="D669" s="161"/>
      <c r="E669" s="161"/>
      <c r="F669" s="782"/>
      <c r="G669" s="783"/>
      <c r="H669" s="987"/>
    </row>
    <row r="670" spans="1:8" s="154" customFormat="1" ht="15.75" customHeight="1" x14ac:dyDescent="0.2">
      <c r="A670" s="175"/>
      <c r="B670" s="204"/>
      <c r="C670" s="161"/>
      <c r="D670" s="161"/>
      <c r="E670" s="161"/>
      <c r="F670" s="782"/>
      <c r="G670" s="783"/>
      <c r="H670" s="987"/>
    </row>
    <row r="671" spans="1:8" s="154" customFormat="1" ht="15.75" customHeight="1" x14ac:dyDescent="0.2">
      <c r="A671" s="175"/>
      <c r="B671" s="204"/>
      <c r="C671" s="161"/>
      <c r="D671" s="161"/>
      <c r="E671" s="161"/>
      <c r="F671" s="782"/>
      <c r="G671" s="783"/>
      <c r="H671" s="987"/>
    </row>
    <row r="672" spans="1:8" s="154" customFormat="1" ht="15.75" customHeight="1" x14ac:dyDescent="0.2">
      <c r="A672" s="175"/>
      <c r="B672" s="204"/>
      <c r="C672" s="161"/>
      <c r="D672" s="161"/>
      <c r="E672" s="161"/>
      <c r="F672" s="782"/>
      <c r="G672" s="783"/>
      <c r="H672" s="987"/>
    </row>
    <row r="673" spans="1:8" s="154" customFormat="1" ht="15.75" customHeight="1" x14ac:dyDescent="0.2">
      <c r="A673" s="175"/>
      <c r="B673" s="204"/>
      <c r="C673" s="161"/>
      <c r="D673" s="161"/>
      <c r="E673" s="161"/>
      <c r="F673" s="782"/>
      <c r="G673" s="783"/>
      <c r="H673" s="987"/>
    </row>
    <row r="674" spans="1:8" s="154" customFormat="1" ht="15.75" customHeight="1" x14ac:dyDescent="0.2">
      <c r="A674" s="175"/>
      <c r="B674" s="204"/>
      <c r="C674" s="161"/>
      <c r="D674" s="161"/>
      <c r="E674" s="161"/>
      <c r="F674" s="782"/>
      <c r="G674" s="783"/>
      <c r="H674" s="987"/>
    </row>
    <row r="675" spans="1:8" s="154" customFormat="1" ht="15.75" customHeight="1" x14ac:dyDescent="0.2">
      <c r="A675" s="175"/>
      <c r="B675" s="204"/>
      <c r="C675" s="161"/>
      <c r="D675" s="161"/>
      <c r="E675" s="161"/>
      <c r="F675" s="782"/>
      <c r="G675" s="783"/>
      <c r="H675" s="987"/>
    </row>
    <row r="676" spans="1:8" s="154" customFormat="1" ht="15.75" customHeight="1" x14ac:dyDescent="0.2">
      <c r="A676" s="175"/>
      <c r="B676" s="204"/>
      <c r="C676" s="161"/>
      <c r="D676" s="161"/>
      <c r="E676" s="161"/>
      <c r="F676" s="782"/>
      <c r="G676" s="783"/>
      <c r="H676" s="987"/>
    </row>
    <row r="677" spans="1:8" s="154" customFormat="1" ht="15.75" customHeight="1" x14ac:dyDescent="0.2">
      <c r="A677" s="175"/>
      <c r="B677" s="204"/>
      <c r="C677" s="161"/>
      <c r="D677" s="161"/>
      <c r="E677" s="161"/>
      <c r="F677" s="782"/>
      <c r="G677" s="783"/>
      <c r="H677" s="987"/>
    </row>
    <row r="678" spans="1:8" s="154" customFormat="1" ht="15.75" customHeight="1" x14ac:dyDescent="0.2">
      <c r="A678" s="175"/>
      <c r="B678" s="204"/>
      <c r="C678" s="161"/>
      <c r="D678" s="161"/>
      <c r="E678" s="161"/>
      <c r="F678" s="782"/>
      <c r="G678" s="783"/>
      <c r="H678" s="987"/>
    </row>
    <row r="679" spans="1:8" s="154" customFormat="1" ht="15.75" customHeight="1" x14ac:dyDescent="0.2">
      <c r="A679" s="175"/>
      <c r="B679" s="204"/>
      <c r="C679" s="161"/>
      <c r="D679" s="161"/>
      <c r="E679" s="161"/>
      <c r="F679" s="782"/>
      <c r="G679" s="783"/>
      <c r="H679" s="987"/>
    </row>
    <row r="680" spans="1:8" s="154" customFormat="1" ht="15.75" customHeight="1" x14ac:dyDescent="0.2">
      <c r="A680" s="175"/>
      <c r="B680" s="204"/>
      <c r="C680" s="161"/>
      <c r="D680" s="161"/>
      <c r="E680" s="161"/>
      <c r="F680" s="782"/>
      <c r="G680" s="783"/>
      <c r="H680" s="987"/>
    </row>
    <row r="681" spans="1:8" s="154" customFormat="1" ht="15.75" customHeight="1" x14ac:dyDescent="0.2">
      <c r="A681" s="175"/>
      <c r="B681" s="204"/>
      <c r="C681" s="161"/>
      <c r="D681" s="161"/>
      <c r="E681" s="161"/>
      <c r="F681" s="782"/>
      <c r="G681" s="783"/>
      <c r="H681" s="987"/>
    </row>
    <row r="682" spans="1:8" s="154" customFormat="1" ht="15.75" customHeight="1" x14ac:dyDescent="0.2">
      <c r="A682" s="175"/>
      <c r="B682" s="204"/>
      <c r="C682" s="161"/>
      <c r="D682" s="161"/>
      <c r="E682" s="161"/>
      <c r="F682" s="782"/>
      <c r="G682" s="783"/>
      <c r="H682" s="987"/>
    </row>
    <row r="683" spans="1:8" s="154" customFormat="1" ht="15.75" customHeight="1" x14ac:dyDescent="0.2">
      <c r="A683" s="175"/>
      <c r="B683" s="204"/>
      <c r="C683" s="161"/>
      <c r="D683" s="161"/>
      <c r="E683" s="161"/>
      <c r="F683" s="782"/>
      <c r="G683" s="783"/>
      <c r="H683" s="987"/>
    </row>
    <row r="684" spans="1:8" s="154" customFormat="1" ht="15.75" customHeight="1" x14ac:dyDescent="0.2">
      <c r="A684" s="175"/>
      <c r="B684" s="204"/>
      <c r="C684" s="161"/>
      <c r="D684" s="161"/>
      <c r="E684" s="161"/>
      <c r="F684" s="782"/>
      <c r="G684" s="783"/>
      <c r="H684" s="987"/>
    </row>
    <row r="685" spans="1:8" s="154" customFormat="1" ht="15.75" customHeight="1" x14ac:dyDescent="0.2">
      <c r="A685" s="175"/>
      <c r="B685" s="204"/>
      <c r="C685" s="161"/>
      <c r="D685" s="161"/>
      <c r="E685" s="161"/>
      <c r="F685" s="782"/>
      <c r="G685" s="783"/>
      <c r="H685" s="987"/>
    </row>
    <row r="686" spans="1:8" s="154" customFormat="1" ht="15.75" customHeight="1" x14ac:dyDescent="0.2">
      <c r="A686" s="175"/>
      <c r="B686" s="204"/>
      <c r="C686" s="161"/>
      <c r="D686" s="161"/>
      <c r="E686" s="161"/>
      <c r="F686" s="782"/>
      <c r="G686" s="783"/>
      <c r="H686" s="987"/>
    </row>
    <row r="687" spans="1:8" s="154" customFormat="1" ht="15.75" customHeight="1" x14ac:dyDescent="0.2">
      <c r="A687" s="175"/>
      <c r="B687" s="204"/>
      <c r="C687" s="161"/>
      <c r="D687" s="161"/>
      <c r="E687" s="161"/>
      <c r="F687" s="782"/>
      <c r="G687" s="783"/>
      <c r="H687" s="987"/>
    </row>
    <row r="688" spans="1:8" s="154" customFormat="1" ht="15.75" customHeight="1" x14ac:dyDescent="0.2">
      <c r="A688" s="175"/>
      <c r="B688" s="204"/>
      <c r="C688" s="161"/>
      <c r="D688" s="161"/>
      <c r="E688" s="161"/>
      <c r="F688" s="782"/>
      <c r="G688" s="783"/>
      <c r="H688" s="987"/>
    </row>
    <row r="689" spans="1:8" s="154" customFormat="1" ht="15.75" customHeight="1" x14ac:dyDescent="0.2">
      <c r="A689" s="175"/>
      <c r="B689" s="204"/>
      <c r="C689" s="161"/>
      <c r="D689" s="161"/>
      <c r="E689" s="161"/>
      <c r="F689" s="782"/>
      <c r="G689" s="783"/>
      <c r="H689" s="987"/>
    </row>
    <row r="690" spans="1:8" s="154" customFormat="1" ht="15.75" customHeight="1" x14ac:dyDescent="0.2">
      <c r="A690" s="175"/>
      <c r="B690" s="204"/>
      <c r="C690" s="161"/>
      <c r="D690" s="161"/>
      <c r="E690" s="161"/>
      <c r="F690" s="782"/>
      <c r="G690" s="783"/>
      <c r="H690" s="987"/>
    </row>
    <row r="691" spans="1:8" s="154" customFormat="1" ht="15.75" customHeight="1" x14ac:dyDescent="0.2">
      <c r="A691" s="175"/>
      <c r="B691" s="204"/>
      <c r="C691" s="161"/>
      <c r="D691" s="161"/>
      <c r="E691" s="161"/>
      <c r="F691" s="782"/>
      <c r="G691" s="783"/>
      <c r="H691" s="987"/>
    </row>
    <row r="692" spans="1:8" s="154" customFormat="1" ht="15.75" customHeight="1" x14ac:dyDescent="0.2">
      <c r="A692" s="175"/>
      <c r="B692" s="204"/>
      <c r="C692" s="161"/>
      <c r="D692" s="161"/>
      <c r="E692" s="161"/>
      <c r="F692" s="782"/>
      <c r="G692" s="783"/>
      <c r="H692" s="987"/>
    </row>
    <row r="693" spans="1:8" s="154" customFormat="1" ht="15.75" customHeight="1" x14ac:dyDescent="0.2">
      <c r="A693" s="175"/>
      <c r="B693" s="204"/>
      <c r="C693" s="161"/>
      <c r="D693" s="161"/>
      <c r="E693" s="161"/>
      <c r="F693" s="782"/>
      <c r="G693" s="783"/>
      <c r="H693" s="987"/>
    </row>
    <row r="694" spans="1:8" s="154" customFormat="1" ht="15.75" customHeight="1" x14ac:dyDescent="0.2">
      <c r="A694" s="175"/>
      <c r="B694" s="204"/>
      <c r="C694" s="161"/>
      <c r="D694" s="161"/>
      <c r="E694" s="161"/>
      <c r="F694" s="782"/>
      <c r="G694" s="783"/>
      <c r="H694" s="987"/>
    </row>
    <row r="695" spans="1:8" s="154" customFormat="1" ht="15.75" customHeight="1" x14ac:dyDescent="0.2">
      <c r="A695" s="175"/>
      <c r="B695" s="204"/>
      <c r="C695" s="161"/>
      <c r="D695" s="161"/>
      <c r="E695" s="161"/>
      <c r="F695" s="782"/>
      <c r="G695" s="783"/>
      <c r="H695" s="987"/>
    </row>
    <row r="696" spans="1:8" s="154" customFormat="1" ht="15.75" customHeight="1" x14ac:dyDescent="0.2">
      <c r="A696" s="175"/>
      <c r="B696" s="204"/>
      <c r="C696" s="161"/>
      <c r="D696" s="161"/>
      <c r="E696" s="161"/>
      <c r="F696" s="782"/>
      <c r="G696" s="783"/>
      <c r="H696" s="987"/>
    </row>
    <row r="697" spans="1:8" s="154" customFormat="1" ht="15.75" customHeight="1" x14ac:dyDescent="0.2">
      <c r="A697" s="175"/>
      <c r="B697" s="204"/>
      <c r="C697" s="161"/>
      <c r="D697" s="161"/>
      <c r="E697" s="161"/>
      <c r="F697" s="782"/>
      <c r="G697" s="783"/>
      <c r="H697" s="987"/>
    </row>
    <row r="698" spans="1:8" s="154" customFormat="1" ht="15.75" customHeight="1" x14ac:dyDescent="0.2">
      <c r="A698" s="175"/>
      <c r="B698" s="204"/>
      <c r="C698" s="161"/>
      <c r="D698" s="161"/>
      <c r="E698" s="161"/>
      <c r="F698" s="782"/>
      <c r="G698" s="783"/>
      <c r="H698" s="987"/>
    </row>
    <row r="699" spans="1:8" s="154" customFormat="1" ht="15.75" customHeight="1" x14ac:dyDescent="0.2">
      <c r="A699" s="175"/>
      <c r="B699" s="204"/>
      <c r="C699" s="161"/>
      <c r="D699" s="161"/>
      <c r="E699" s="161"/>
      <c r="F699" s="782"/>
      <c r="G699" s="783"/>
      <c r="H699" s="987"/>
    </row>
    <row r="700" spans="1:8" s="154" customFormat="1" ht="15.75" customHeight="1" x14ac:dyDescent="0.2">
      <c r="A700" s="175"/>
      <c r="B700" s="204"/>
      <c r="C700" s="161"/>
      <c r="D700" s="161"/>
      <c r="E700" s="161"/>
      <c r="F700" s="782"/>
      <c r="G700" s="783"/>
      <c r="H700" s="987"/>
    </row>
    <row r="701" spans="1:8" s="154" customFormat="1" ht="15.75" customHeight="1" x14ac:dyDescent="0.2">
      <c r="A701" s="175"/>
      <c r="B701" s="204"/>
      <c r="C701" s="161"/>
      <c r="D701" s="161"/>
      <c r="E701" s="161"/>
      <c r="F701" s="782"/>
      <c r="G701" s="783"/>
      <c r="H701" s="987"/>
    </row>
    <row r="702" spans="1:8" s="154" customFormat="1" ht="15.75" customHeight="1" x14ac:dyDescent="0.2">
      <c r="A702" s="175"/>
      <c r="B702" s="204"/>
      <c r="C702" s="161"/>
      <c r="D702" s="161"/>
      <c r="E702" s="161"/>
      <c r="F702" s="782"/>
      <c r="G702" s="783"/>
      <c r="H702" s="987"/>
    </row>
    <row r="703" spans="1:8" s="154" customFormat="1" ht="15.75" customHeight="1" x14ac:dyDescent="0.2">
      <c r="A703" s="175"/>
      <c r="B703" s="204"/>
      <c r="C703" s="161"/>
      <c r="D703" s="161"/>
      <c r="E703" s="161"/>
      <c r="F703" s="782"/>
      <c r="G703" s="783"/>
      <c r="H703" s="987"/>
    </row>
    <row r="704" spans="1:8" s="154" customFormat="1" ht="15.75" customHeight="1" x14ac:dyDescent="0.2">
      <c r="A704" s="175"/>
      <c r="B704" s="204"/>
      <c r="C704" s="161"/>
      <c r="D704" s="161"/>
      <c r="E704" s="161"/>
      <c r="F704" s="782"/>
      <c r="G704" s="783"/>
      <c r="H704" s="987"/>
    </row>
    <row r="705" spans="1:8" s="154" customFormat="1" ht="15.75" customHeight="1" x14ac:dyDescent="0.2">
      <c r="A705" s="175"/>
      <c r="B705" s="204"/>
      <c r="C705" s="161"/>
      <c r="D705" s="161"/>
      <c r="E705" s="161"/>
      <c r="F705" s="782"/>
      <c r="G705" s="783"/>
      <c r="H705" s="987"/>
    </row>
    <row r="706" spans="1:8" s="154" customFormat="1" ht="15.75" customHeight="1" x14ac:dyDescent="0.2">
      <c r="A706" s="175"/>
      <c r="B706" s="204"/>
      <c r="C706" s="161"/>
      <c r="D706" s="161"/>
      <c r="E706" s="161"/>
      <c r="F706" s="782"/>
      <c r="G706" s="783"/>
      <c r="H706" s="987"/>
    </row>
    <row r="707" spans="1:8" s="154" customFormat="1" ht="15.75" customHeight="1" x14ac:dyDescent="0.2">
      <c r="A707" s="175"/>
      <c r="B707" s="204"/>
      <c r="C707" s="161"/>
      <c r="D707" s="161"/>
      <c r="E707" s="161"/>
      <c r="F707" s="782"/>
      <c r="G707" s="783"/>
      <c r="H707" s="987"/>
    </row>
    <row r="708" spans="1:8" s="154" customFormat="1" ht="15.75" customHeight="1" x14ac:dyDescent="0.2">
      <c r="A708" s="175"/>
      <c r="B708" s="204"/>
      <c r="C708" s="161"/>
      <c r="D708" s="161"/>
      <c r="E708" s="161"/>
      <c r="F708" s="782"/>
      <c r="G708" s="783"/>
      <c r="H708" s="987"/>
    </row>
    <row r="709" spans="1:8" s="154" customFormat="1" ht="15.75" customHeight="1" x14ac:dyDescent="0.2">
      <c r="A709" s="175"/>
      <c r="B709" s="204"/>
      <c r="C709" s="161"/>
      <c r="D709" s="161"/>
      <c r="E709" s="161"/>
      <c r="F709" s="782"/>
      <c r="G709" s="783"/>
      <c r="H709" s="987"/>
    </row>
    <row r="710" spans="1:8" s="154" customFormat="1" ht="15.75" customHeight="1" x14ac:dyDescent="0.2">
      <c r="A710" s="175"/>
      <c r="B710" s="204"/>
      <c r="C710" s="161"/>
      <c r="D710" s="161"/>
      <c r="E710" s="161"/>
      <c r="F710" s="782"/>
      <c r="G710" s="783"/>
      <c r="H710" s="987"/>
    </row>
    <row r="711" spans="1:8" s="154" customFormat="1" ht="15.75" customHeight="1" x14ac:dyDescent="0.2">
      <c r="A711" s="175"/>
      <c r="B711" s="204"/>
      <c r="C711" s="161"/>
      <c r="D711" s="161"/>
      <c r="E711" s="161"/>
      <c r="F711" s="782"/>
      <c r="G711" s="783"/>
      <c r="H711" s="987"/>
    </row>
    <row r="712" spans="1:8" s="154" customFormat="1" ht="15.75" customHeight="1" x14ac:dyDescent="0.2">
      <c r="A712" s="175"/>
      <c r="B712" s="204"/>
      <c r="C712" s="161"/>
      <c r="D712" s="161"/>
      <c r="E712" s="161"/>
      <c r="F712" s="782"/>
      <c r="G712" s="783"/>
      <c r="H712" s="987"/>
    </row>
    <row r="713" spans="1:8" s="154" customFormat="1" ht="15.75" customHeight="1" x14ac:dyDescent="0.2">
      <c r="A713" s="175"/>
      <c r="B713" s="204"/>
      <c r="C713" s="161"/>
      <c r="D713" s="161"/>
      <c r="E713" s="161"/>
      <c r="F713" s="782"/>
      <c r="G713" s="783"/>
      <c r="H713" s="987"/>
    </row>
    <row r="714" spans="1:8" s="154" customFormat="1" ht="15.75" customHeight="1" x14ac:dyDescent="0.2">
      <c r="A714" s="175"/>
      <c r="B714" s="204"/>
      <c r="C714" s="161"/>
      <c r="D714" s="161"/>
      <c r="E714" s="161"/>
      <c r="F714" s="782"/>
      <c r="G714" s="783"/>
      <c r="H714" s="987"/>
    </row>
    <row r="715" spans="1:8" s="154" customFormat="1" ht="15.75" customHeight="1" x14ac:dyDescent="0.2">
      <c r="A715" s="175"/>
      <c r="B715" s="204"/>
      <c r="C715" s="161"/>
      <c r="D715" s="161"/>
      <c r="E715" s="161"/>
      <c r="F715" s="782"/>
      <c r="G715" s="783"/>
      <c r="H715" s="987"/>
    </row>
    <row r="716" spans="1:8" s="154" customFormat="1" ht="15.75" customHeight="1" x14ac:dyDescent="0.2">
      <c r="A716" s="175"/>
      <c r="B716" s="204"/>
      <c r="C716" s="161"/>
      <c r="D716" s="161"/>
      <c r="E716" s="161"/>
      <c r="F716" s="782"/>
      <c r="G716" s="783"/>
      <c r="H716" s="987"/>
    </row>
    <row r="717" spans="1:8" s="154" customFormat="1" ht="15.75" customHeight="1" x14ac:dyDescent="0.2">
      <c r="A717" s="175"/>
      <c r="B717" s="204"/>
      <c r="C717" s="161"/>
      <c r="D717" s="161"/>
      <c r="E717" s="161"/>
      <c r="F717" s="782"/>
      <c r="G717" s="783"/>
      <c r="H717" s="987"/>
    </row>
    <row r="718" spans="1:8" s="154" customFormat="1" ht="15.75" customHeight="1" x14ac:dyDescent="0.2">
      <c r="A718" s="175"/>
      <c r="B718" s="204"/>
      <c r="C718" s="161"/>
      <c r="D718" s="161"/>
      <c r="E718" s="161"/>
      <c r="F718" s="782"/>
      <c r="G718" s="783"/>
      <c r="H718" s="987"/>
    </row>
    <row r="719" spans="1:8" s="154" customFormat="1" ht="15.75" customHeight="1" x14ac:dyDescent="0.2">
      <c r="A719" s="175"/>
      <c r="B719" s="204"/>
      <c r="C719" s="161"/>
      <c r="D719" s="161"/>
      <c r="E719" s="161"/>
      <c r="F719" s="782"/>
      <c r="G719" s="783"/>
      <c r="H719" s="987"/>
    </row>
    <row r="720" spans="1:8" s="154" customFormat="1" ht="15.75" customHeight="1" x14ac:dyDescent="0.2">
      <c r="A720" s="175"/>
      <c r="B720" s="204"/>
      <c r="C720" s="161"/>
      <c r="D720" s="161"/>
      <c r="E720" s="161"/>
      <c r="F720" s="782"/>
      <c r="G720" s="783"/>
      <c r="H720" s="987"/>
    </row>
    <row r="721" spans="1:8" s="154" customFormat="1" ht="15.75" customHeight="1" x14ac:dyDescent="0.2">
      <c r="A721" s="175"/>
      <c r="B721" s="204"/>
      <c r="C721" s="161"/>
      <c r="D721" s="161"/>
      <c r="E721" s="161"/>
      <c r="F721" s="782"/>
      <c r="G721" s="783"/>
      <c r="H721" s="987"/>
    </row>
    <row r="722" spans="1:8" s="154" customFormat="1" ht="15.75" customHeight="1" x14ac:dyDescent="0.2">
      <c r="A722" s="175"/>
      <c r="B722" s="204"/>
      <c r="C722" s="161"/>
      <c r="D722" s="161"/>
      <c r="E722" s="161"/>
      <c r="F722" s="782"/>
      <c r="G722" s="783"/>
      <c r="H722" s="987"/>
    </row>
    <row r="723" spans="1:8" s="154" customFormat="1" ht="15.75" customHeight="1" x14ac:dyDescent="0.2">
      <c r="A723" s="175"/>
      <c r="B723" s="204"/>
      <c r="C723" s="161"/>
      <c r="D723" s="161"/>
      <c r="E723" s="161"/>
      <c r="F723" s="782"/>
      <c r="G723" s="783"/>
      <c r="H723" s="987"/>
    </row>
    <row r="724" spans="1:8" s="154" customFormat="1" ht="15.75" customHeight="1" x14ac:dyDescent="0.2">
      <c r="A724" s="175"/>
      <c r="B724" s="204"/>
      <c r="C724" s="161"/>
      <c r="D724" s="161"/>
      <c r="E724" s="161"/>
      <c r="F724" s="782"/>
      <c r="G724" s="783"/>
      <c r="H724" s="987"/>
    </row>
    <row r="725" spans="1:8" s="154" customFormat="1" ht="15.75" customHeight="1" x14ac:dyDescent="0.2">
      <c r="A725" s="175"/>
      <c r="B725" s="204"/>
      <c r="C725" s="161"/>
      <c r="D725" s="161"/>
      <c r="E725" s="161"/>
      <c r="F725" s="782"/>
      <c r="G725" s="783"/>
      <c r="H725" s="987"/>
    </row>
    <row r="726" spans="1:8" s="154" customFormat="1" ht="15.75" customHeight="1" x14ac:dyDescent="0.2">
      <c r="A726" s="175"/>
      <c r="B726" s="204"/>
      <c r="C726" s="161"/>
      <c r="D726" s="161"/>
      <c r="E726" s="161"/>
      <c r="F726" s="782"/>
      <c r="G726" s="783"/>
      <c r="H726" s="987"/>
    </row>
    <row r="727" spans="1:8" s="154" customFormat="1" ht="15.75" customHeight="1" x14ac:dyDescent="0.2">
      <c r="A727" s="175"/>
      <c r="B727" s="204"/>
      <c r="C727" s="161"/>
      <c r="D727" s="161"/>
      <c r="E727" s="161"/>
      <c r="F727" s="782"/>
      <c r="G727" s="783"/>
      <c r="H727" s="987"/>
    </row>
    <row r="728" spans="1:8" s="154" customFormat="1" ht="15.75" customHeight="1" x14ac:dyDescent="0.2">
      <c r="A728" s="175"/>
      <c r="B728" s="204"/>
      <c r="C728" s="161"/>
      <c r="D728" s="161"/>
      <c r="E728" s="161"/>
      <c r="F728" s="782"/>
      <c r="G728" s="783"/>
      <c r="H728" s="987"/>
    </row>
    <row r="729" spans="1:8" s="154" customFormat="1" ht="15.75" customHeight="1" x14ac:dyDescent="0.2">
      <c r="A729" s="175"/>
      <c r="B729" s="204"/>
      <c r="C729" s="161"/>
      <c r="D729" s="161"/>
      <c r="E729" s="161"/>
      <c r="F729" s="782"/>
      <c r="G729" s="783"/>
      <c r="H729" s="987"/>
    </row>
    <row r="730" spans="1:8" s="154" customFormat="1" ht="15.75" customHeight="1" x14ac:dyDescent="0.2">
      <c r="A730" s="175"/>
      <c r="B730" s="204"/>
      <c r="C730" s="161"/>
      <c r="D730" s="161"/>
      <c r="E730" s="161"/>
      <c r="F730" s="782"/>
      <c r="G730" s="783"/>
      <c r="H730" s="987"/>
    </row>
    <row r="731" spans="1:8" s="154" customFormat="1" ht="15.75" customHeight="1" x14ac:dyDescent="0.2">
      <c r="A731" s="175"/>
      <c r="B731" s="204"/>
      <c r="C731" s="161"/>
      <c r="D731" s="161"/>
      <c r="E731" s="161"/>
      <c r="F731" s="782"/>
      <c r="G731" s="783"/>
      <c r="H731" s="987"/>
    </row>
    <row r="732" spans="1:8" s="154" customFormat="1" ht="15.75" customHeight="1" x14ac:dyDescent="0.2">
      <c r="A732" s="175"/>
      <c r="B732" s="204"/>
      <c r="C732" s="161"/>
      <c r="D732" s="161"/>
      <c r="E732" s="161"/>
      <c r="F732" s="782"/>
      <c r="G732" s="783"/>
      <c r="H732" s="987"/>
    </row>
    <row r="733" spans="1:8" s="154" customFormat="1" ht="15.75" customHeight="1" x14ac:dyDescent="0.2">
      <c r="A733" s="175"/>
      <c r="B733" s="204"/>
      <c r="C733" s="161"/>
      <c r="D733" s="161"/>
      <c r="E733" s="161"/>
      <c r="F733" s="782"/>
      <c r="G733" s="783"/>
      <c r="H733" s="987"/>
    </row>
    <row r="734" spans="1:8" s="154" customFormat="1" ht="15.75" customHeight="1" x14ac:dyDescent="0.2">
      <c r="A734" s="175"/>
      <c r="B734" s="204"/>
      <c r="C734" s="161"/>
      <c r="D734" s="161"/>
      <c r="E734" s="161"/>
      <c r="F734" s="782"/>
      <c r="G734" s="783"/>
      <c r="H734" s="987"/>
    </row>
    <row r="735" spans="1:8" s="154" customFormat="1" ht="15.75" customHeight="1" x14ac:dyDescent="0.2">
      <c r="A735" s="175"/>
      <c r="B735" s="204"/>
      <c r="C735" s="161"/>
      <c r="D735" s="161"/>
      <c r="E735" s="161"/>
      <c r="F735" s="782"/>
      <c r="G735" s="783"/>
      <c r="H735" s="987"/>
    </row>
    <row r="736" spans="1:8" s="154" customFormat="1" ht="15.75" customHeight="1" x14ac:dyDescent="0.2">
      <c r="A736" s="175"/>
      <c r="B736" s="204"/>
      <c r="C736" s="161"/>
      <c r="D736" s="161"/>
      <c r="E736" s="161"/>
      <c r="F736" s="782"/>
      <c r="G736" s="783"/>
      <c r="H736" s="987"/>
    </row>
    <row r="737" spans="1:8" s="154" customFormat="1" ht="15.75" customHeight="1" x14ac:dyDescent="0.2">
      <c r="A737" s="175"/>
      <c r="B737" s="204"/>
      <c r="C737" s="161"/>
      <c r="D737" s="161"/>
      <c r="E737" s="161"/>
      <c r="F737" s="782"/>
      <c r="G737" s="783"/>
      <c r="H737" s="987"/>
    </row>
    <row r="738" spans="1:8" s="154" customFormat="1" ht="15.75" customHeight="1" x14ac:dyDescent="0.2">
      <c r="A738" s="175"/>
      <c r="B738" s="204"/>
      <c r="C738" s="161"/>
      <c r="D738" s="161"/>
      <c r="E738" s="161"/>
      <c r="F738" s="782"/>
      <c r="G738" s="783"/>
      <c r="H738" s="987"/>
    </row>
    <row r="739" spans="1:8" s="154" customFormat="1" ht="15.75" customHeight="1" x14ac:dyDescent="0.2">
      <c r="A739" s="175"/>
      <c r="B739" s="204"/>
      <c r="C739" s="161"/>
      <c r="D739" s="161"/>
      <c r="E739" s="161"/>
      <c r="F739" s="782"/>
      <c r="G739" s="783"/>
      <c r="H739" s="987"/>
    </row>
    <row r="740" spans="1:8" s="154" customFormat="1" ht="15.75" customHeight="1" x14ac:dyDescent="0.2">
      <c r="A740" s="175"/>
      <c r="B740" s="204"/>
      <c r="C740" s="161"/>
      <c r="D740" s="161"/>
      <c r="E740" s="161"/>
      <c r="F740" s="782"/>
      <c r="G740" s="783"/>
      <c r="H740" s="987"/>
    </row>
    <row r="741" spans="1:8" s="154" customFormat="1" ht="15.75" customHeight="1" x14ac:dyDescent="0.2">
      <c r="A741" s="175"/>
      <c r="B741" s="204"/>
      <c r="C741" s="161"/>
      <c r="D741" s="161"/>
      <c r="E741" s="161"/>
      <c r="F741" s="782"/>
      <c r="G741" s="783"/>
      <c r="H741" s="987"/>
    </row>
    <row r="742" spans="1:8" s="154" customFormat="1" ht="15.75" customHeight="1" x14ac:dyDescent="0.2">
      <c r="A742" s="175"/>
      <c r="B742" s="204"/>
      <c r="C742" s="161"/>
      <c r="D742" s="161"/>
      <c r="E742" s="161"/>
      <c r="F742" s="782"/>
      <c r="G742" s="783"/>
      <c r="H742" s="987"/>
    </row>
    <row r="743" spans="1:8" s="154" customFormat="1" ht="15.75" customHeight="1" x14ac:dyDescent="0.2">
      <c r="A743" s="175"/>
      <c r="B743" s="204"/>
      <c r="C743" s="161"/>
      <c r="D743" s="161"/>
      <c r="E743" s="161"/>
      <c r="F743" s="782"/>
      <c r="G743" s="783"/>
      <c r="H743" s="987"/>
    </row>
    <row r="744" spans="1:8" s="154" customFormat="1" ht="15.75" customHeight="1" x14ac:dyDescent="0.2">
      <c r="A744" s="175"/>
      <c r="B744" s="204"/>
      <c r="C744" s="161"/>
      <c r="D744" s="161"/>
      <c r="E744" s="161"/>
      <c r="F744" s="782"/>
      <c r="G744" s="783"/>
      <c r="H744" s="987"/>
    </row>
    <row r="745" spans="1:8" s="154" customFormat="1" ht="15.75" customHeight="1" x14ac:dyDescent="0.2">
      <c r="A745" s="175"/>
      <c r="B745" s="204"/>
      <c r="C745" s="161"/>
      <c r="D745" s="161"/>
      <c r="E745" s="161"/>
      <c r="F745" s="782"/>
      <c r="G745" s="783"/>
      <c r="H745" s="987"/>
    </row>
    <row r="746" spans="1:8" s="154" customFormat="1" ht="15.75" customHeight="1" x14ac:dyDescent="0.2">
      <c r="A746" s="175"/>
      <c r="B746" s="204"/>
      <c r="C746" s="161"/>
      <c r="D746" s="161"/>
      <c r="E746" s="161"/>
      <c r="F746" s="782"/>
      <c r="G746" s="783"/>
      <c r="H746" s="987"/>
    </row>
    <row r="747" spans="1:8" s="154" customFormat="1" ht="15.75" customHeight="1" x14ac:dyDescent="0.2">
      <c r="A747" s="175"/>
      <c r="B747" s="204"/>
      <c r="C747" s="161"/>
      <c r="D747" s="161"/>
      <c r="E747" s="161"/>
      <c r="F747" s="782"/>
      <c r="G747" s="783"/>
      <c r="H747" s="987"/>
    </row>
    <row r="748" spans="1:8" s="154" customFormat="1" ht="15.75" customHeight="1" x14ac:dyDescent="0.2">
      <c r="A748" s="175"/>
      <c r="B748" s="204"/>
      <c r="C748" s="161"/>
      <c r="D748" s="161"/>
      <c r="E748" s="161"/>
      <c r="F748" s="782"/>
      <c r="G748" s="783"/>
      <c r="H748" s="987"/>
    </row>
    <row r="749" spans="1:8" s="154" customFormat="1" ht="15.75" customHeight="1" x14ac:dyDescent="0.2">
      <c r="A749" s="175"/>
      <c r="B749" s="204"/>
      <c r="C749" s="161"/>
      <c r="D749" s="161"/>
      <c r="E749" s="161"/>
      <c r="F749" s="782"/>
      <c r="G749" s="783"/>
      <c r="H749" s="987"/>
    </row>
    <row r="750" spans="1:8" s="154" customFormat="1" ht="15.75" customHeight="1" x14ac:dyDescent="0.2">
      <c r="A750" s="175"/>
      <c r="B750" s="204"/>
      <c r="C750" s="161"/>
      <c r="D750" s="161"/>
      <c r="E750" s="161"/>
      <c r="F750" s="782"/>
      <c r="G750" s="783"/>
      <c r="H750" s="987"/>
    </row>
    <row r="751" spans="1:8" s="154" customFormat="1" ht="15.75" customHeight="1" x14ac:dyDescent="0.2">
      <c r="A751" s="175"/>
      <c r="B751" s="204"/>
      <c r="C751" s="161"/>
      <c r="D751" s="161"/>
      <c r="E751" s="161"/>
      <c r="F751" s="782"/>
      <c r="G751" s="783"/>
      <c r="H751" s="987"/>
    </row>
    <row r="752" spans="1:8" s="154" customFormat="1" ht="15.75" customHeight="1" x14ac:dyDescent="0.2">
      <c r="A752" s="175"/>
      <c r="B752" s="204"/>
      <c r="C752" s="161"/>
      <c r="D752" s="161"/>
      <c r="E752" s="161"/>
      <c r="F752" s="782"/>
      <c r="G752" s="783"/>
      <c r="H752" s="987"/>
    </row>
    <row r="753" spans="1:8" s="154" customFormat="1" ht="15.75" customHeight="1" x14ac:dyDescent="0.2">
      <c r="A753" s="175"/>
      <c r="B753" s="204"/>
      <c r="C753" s="161"/>
      <c r="D753" s="161"/>
      <c r="E753" s="161"/>
      <c r="F753" s="782"/>
      <c r="G753" s="783"/>
      <c r="H753" s="987"/>
    </row>
    <row r="754" spans="1:8" s="154" customFormat="1" ht="15.75" customHeight="1" x14ac:dyDescent="0.2">
      <c r="A754" s="175"/>
      <c r="B754" s="204"/>
      <c r="C754" s="161"/>
      <c r="D754" s="161"/>
      <c r="E754" s="161"/>
      <c r="F754" s="782"/>
      <c r="G754" s="783"/>
      <c r="H754" s="987"/>
    </row>
    <row r="755" spans="1:8" s="154" customFormat="1" ht="15.75" customHeight="1" x14ac:dyDescent="0.2">
      <c r="A755" s="175"/>
      <c r="B755" s="204"/>
      <c r="C755" s="161"/>
      <c r="D755" s="161"/>
      <c r="E755" s="161"/>
      <c r="F755" s="782"/>
      <c r="G755" s="783"/>
      <c r="H755" s="987"/>
    </row>
    <row r="756" spans="1:8" s="154" customFormat="1" ht="15.75" customHeight="1" x14ac:dyDescent="0.2">
      <c r="A756" s="175"/>
      <c r="B756" s="204"/>
      <c r="C756" s="161"/>
      <c r="D756" s="161"/>
      <c r="E756" s="161"/>
      <c r="F756" s="782"/>
      <c r="G756" s="783"/>
      <c r="H756" s="987"/>
    </row>
    <row r="757" spans="1:8" s="154" customFormat="1" ht="15.75" customHeight="1" x14ac:dyDescent="0.2">
      <c r="A757" s="175"/>
      <c r="B757" s="204"/>
      <c r="C757" s="161"/>
      <c r="D757" s="161"/>
      <c r="E757" s="161"/>
      <c r="F757" s="782"/>
      <c r="G757" s="783"/>
      <c r="H757" s="987"/>
    </row>
    <row r="758" spans="1:8" s="154" customFormat="1" ht="15.75" customHeight="1" x14ac:dyDescent="0.2">
      <c r="A758" s="175"/>
      <c r="B758" s="204"/>
      <c r="C758" s="161"/>
      <c r="D758" s="161"/>
      <c r="E758" s="161"/>
      <c r="F758" s="782"/>
      <c r="G758" s="783"/>
      <c r="H758" s="987"/>
    </row>
    <row r="759" spans="1:8" s="154" customFormat="1" ht="15.75" customHeight="1" x14ac:dyDescent="0.2">
      <c r="A759" s="175"/>
      <c r="B759" s="204"/>
      <c r="C759" s="161"/>
      <c r="D759" s="161"/>
      <c r="E759" s="161"/>
      <c r="F759" s="782"/>
      <c r="G759" s="783"/>
      <c r="H759" s="987"/>
    </row>
    <row r="760" spans="1:8" s="154" customFormat="1" ht="15.75" customHeight="1" x14ac:dyDescent="0.2">
      <c r="A760" s="175"/>
      <c r="B760" s="204"/>
      <c r="C760" s="161"/>
      <c r="D760" s="161"/>
      <c r="E760" s="161"/>
      <c r="F760" s="782"/>
      <c r="G760" s="783"/>
      <c r="H760" s="987"/>
    </row>
    <row r="761" spans="1:8" s="154" customFormat="1" ht="15.75" customHeight="1" x14ac:dyDescent="0.2">
      <c r="A761" s="175"/>
      <c r="B761" s="204"/>
      <c r="C761" s="161"/>
      <c r="D761" s="161"/>
      <c r="E761" s="161"/>
      <c r="F761" s="782"/>
      <c r="G761" s="783"/>
      <c r="H761" s="987"/>
    </row>
    <row r="762" spans="1:8" s="154" customFormat="1" ht="15.75" customHeight="1" x14ac:dyDescent="0.2">
      <c r="A762" s="175"/>
      <c r="B762" s="204"/>
      <c r="C762" s="161"/>
      <c r="D762" s="161"/>
      <c r="E762" s="161"/>
      <c r="F762" s="782"/>
      <c r="G762" s="783"/>
      <c r="H762" s="987"/>
    </row>
    <row r="763" spans="1:8" s="154" customFormat="1" ht="15.75" customHeight="1" x14ac:dyDescent="0.2">
      <c r="A763" s="175"/>
      <c r="B763" s="204"/>
      <c r="C763" s="161"/>
      <c r="D763" s="161"/>
      <c r="E763" s="161"/>
      <c r="F763" s="782"/>
      <c r="G763" s="783"/>
      <c r="H763" s="987"/>
    </row>
    <row r="764" spans="1:8" s="154" customFormat="1" ht="15.75" customHeight="1" x14ac:dyDescent="0.2">
      <c r="A764" s="175"/>
      <c r="B764" s="204"/>
      <c r="C764" s="161"/>
      <c r="D764" s="161"/>
      <c r="E764" s="161"/>
      <c r="F764" s="782"/>
      <c r="G764" s="783"/>
      <c r="H764" s="987"/>
    </row>
    <row r="765" spans="1:8" s="154" customFormat="1" ht="15.75" customHeight="1" x14ac:dyDescent="0.2">
      <c r="A765" s="175"/>
      <c r="B765" s="204"/>
      <c r="C765" s="161"/>
      <c r="D765" s="161"/>
      <c r="E765" s="161"/>
      <c r="F765" s="782"/>
      <c r="G765" s="783"/>
      <c r="H765" s="987"/>
    </row>
    <row r="766" spans="1:8" s="154" customFormat="1" ht="15.75" customHeight="1" x14ac:dyDescent="0.2">
      <c r="A766" s="175"/>
      <c r="B766" s="204"/>
      <c r="C766" s="161"/>
      <c r="D766" s="161"/>
      <c r="E766" s="161"/>
      <c r="F766" s="782"/>
      <c r="G766" s="783"/>
      <c r="H766" s="987"/>
    </row>
    <row r="767" spans="1:8" s="154" customFormat="1" ht="15.75" customHeight="1" x14ac:dyDescent="0.2">
      <c r="A767" s="175"/>
      <c r="B767" s="204"/>
      <c r="C767" s="161"/>
      <c r="D767" s="161"/>
      <c r="E767" s="161"/>
      <c r="F767" s="782"/>
      <c r="G767" s="783"/>
      <c r="H767" s="987"/>
    </row>
    <row r="768" spans="1:8" s="154" customFormat="1" ht="15.75" customHeight="1" x14ac:dyDescent="0.2">
      <c r="A768" s="175"/>
      <c r="B768" s="204"/>
      <c r="C768" s="161"/>
      <c r="D768" s="161"/>
      <c r="E768" s="161"/>
      <c r="F768" s="782"/>
      <c r="G768" s="783"/>
      <c r="H768" s="987"/>
    </row>
    <row r="769" spans="1:8" s="154" customFormat="1" ht="15.75" customHeight="1" x14ac:dyDescent="0.2">
      <c r="A769" s="175"/>
      <c r="B769" s="204"/>
      <c r="C769" s="161"/>
      <c r="D769" s="161"/>
      <c r="E769" s="161"/>
      <c r="F769" s="782"/>
      <c r="G769" s="783"/>
      <c r="H769" s="987"/>
    </row>
    <row r="770" spans="1:8" s="154" customFormat="1" ht="15.75" customHeight="1" x14ac:dyDescent="0.2">
      <c r="A770" s="175"/>
      <c r="B770" s="204"/>
      <c r="C770" s="161"/>
      <c r="D770" s="161"/>
      <c r="E770" s="161"/>
      <c r="F770" s="782"/>
      <c r="G770" s="783"/>
      <c r="H770" s="987"/>
    </row>
    <row r="771" spans="1:8" s="154" customFormat="1" ht="15.75" customHeight="1" x14ac:dyDescent="0.2">
      <c r="A771" s="175"/>
      <c r="B771" s="204"/>
      <c r="C771" s="161"/>
      <c r="D771" s="161"/>
      <c r="E771" s="161"/>
      <c r="F771" s="782"/>
      <c r="G771" s="783"/>
      <c r="H771" s="987"/>
    </row>
    <row r="772" spans="1:8" s="154" customFormat="1" ht="15.75" customHeight="1" x14ac:dyDescent="0.2">
      <c r="A772" s="175"/>
      <c r="B772" s="204"/>
      <c r="C772" s="161"/>
      <c r="D772" s="161"/>
      <c r="E772" s="161"/>
      <c r="F772" s="782"/>
      <c r="G772" s="783"/>
      <c r="H772" s="987"/>
    </row>
    <row r="773" spans="1:8" s="154" customFormat="1" ht="15.75" customHeight="1" x14ac:dyDescent="0.2">
      <c r="A773" s="175"/>
      <c r="B773" s="204"/>
      <c r="C773" s="161"/>
      <c r="D773" s="161"/>
      <c r="E773" s="161"/>
      <c r="F773" s="782"/>
      <c r="G773" s="783"/>
      <c r="H773" s="987"/>
    </row>
    <row r="774" spans="1:8" s="154" customFormat="1" ht="15.75" customHeight="1" x14ac:dyDescent="0.2">
      <c r="A774" s="175"/>
      <c r="B774" s="204"/>
      <c r="C774" s="161"/>
      <c r="D774" s="161"/>
      <c r="E774" s="161"/>
      <c r="F774" s="782"/>
      <c r="G774" s="783"/>
      <c r="H774" s="987"/>
    </row>
    <row r="775" spans="1:8" s="154" customFormat="1" ht="15.75" customHeight="1" x14ac:dyDescent="0.2">
      <c r="A775" s="175"/>
      <c r="B775" s="204"/>
      <c r="C775" s="161"/>
      <c r="D775" s="161"/>
      <c r="E775" s="161"/>
      <c r="F775" s="782"/>
      <c r="G775" s="783"/>
      <c r="H775" s="987"/>
    </row>
    <row r="776" spans="1:8" s="154" customFormat="1" ht="15.75" customHeight="1" x14ac:dyDescent="0.2">
      <c r="A776" s="175"/>
      <c r="B776" s="204"/>
      <c r="C776" s="161"/>
      <c r="D776" s="161"/>
      <c r="E776" s="161"/>
      <c r="F776" s="782"/>
      <c r="G776" s="783"/>
      <c r="H776" s="987"/>
    </row>
    <row r="777" spans="1:8" s="154" customFormat="1" ht="15.75" customHeight="1" x14ac:dyDescent="0.2">
      <c r="A777" s="175"/>
      <c r="B777" s="204"/>
      <c r="C777" s="161"/>
      <c r="D777" s="161"/>
      <c r="E777" s="161"/>
      <c r="F777" s="782"/>
      <c r="G777" s="783"/>
      <c r="H777" s="987"/>
    </row>
    <row r="778" spans="1:8" s="154" customFormat="1" ht="15.75" customHeight="1" x14ac:dyDescent="0.2">
      <c r="A778" s="175"/>
      <c r="B778" s="204"/>
      <c r="C778" s="161"/>
      <c r="D778" s="161"/>
      <c r="E778" s="161"/>
      <c r="F778" s="782"/>
      <c r="G778" s="783"/>
      <c r="H778" s="987"/>
    </row>
    <row r="779" spans="1:8" s="154" customFormat="1" ht="15.75" customHeight="1" x14ac:dyDescent="0.2">
      <c r="A779" s="175"/>
      <c r="B779" s="204"/>
      <c r="C779" s="161"/>
      <c r="D779" s="161"/>
      <c r="E779" s="161"/>
      <c r="F779" s="782"/>
      <c r="G779" s="783"/>
      <c r="H779" s="987"/>
    </row>
    <row r="780" spans="1:8" s="154" customFormat="1" ht="15.75" customHeight="1" x14ac:dyDescent="0.2">
      <c r="A780" s="175"/>
      <c r="B780" s="204"/>
      <c r="C780" s="161"/>
      <c r="D780" s="161"/>
      <c r="E780" s="161"/>
      <c r="F780" s="782"/>
      <c r="G780" s="783"/>
      <c r="H780" s="987"/>
    </row>
    <row r="781" spans="1:8" s="154" customFormat="1" ht="15.75" customHeight="1" x14ac:dyDescent="0.2">
      <c r="A781" s="175"/>
      <c r="B781" s="204"/>
      <c r="C781" s="161"/>
      <c r="D781" s="161"/>
      <c r="E781" s="161"/>
      <c r="F781" s="782"/>
      <c r="G781" s="783"/>
      <c r="H781" s="987"/>
    </row>
    <row r="782" spans="1:8" s="154" customFormat="1" ht="15.75" customHeight="1" x14ac:dyDescent="0.2">
      <c r="A782" s="175"/>
      <c r="B782" s="204"/>
      <c r="C782" s="161"/>
      <c r="D782" s="161"/>
      <c r="E782" s="161"/>
      <c r="F782" s="782"/>
      <c r="G782" s="783"/>
      <c r="H782" s="987"/>
    </row>
    <row r="783" spans="1:8" s="154" customFormat="1" ht="15.75" customHeight="1" x14ac:dyDescent="0.2">
      <c r="A783" s="175"/>
      <c r="B783" s="204"/>
      <c r="C783" s="161"/>
      <c r="D783" s="161"/>
      <c r="E783" s="161"/>
      <c r="F783" s="782"/>
      <c r="G783" s="783"/>
      <c r="H783" s="987"/>
    </row>
    <row r="784" spans="1:8" s="154" customFormat="1" ht="15.75" customHeight="1" x14ac:dyDescent="0.2">
      <c r="A784" s="175"/>
      <c r="B784" s="204"/>
      <c r="C784" s="161"/>
      <c r="D784" s="161"/>
      <c r="E784" s="161"/>
      <c r="F784" s="782"/>
      <c r="G784" s="783"/>
      <c r="H784" s="987"/>
    </row>
    <row r="785" spans="1:8" s="154" customFormat="1" ht="15.75" customHeight="1" x14ac:dyDescent="0.2">
      <c r="A785" s="175"/>
      <c r="B785" s="204"/>
      <c r="C785" s="161"/>
      <c r="D785" s="161"/>
      <c r="E785" s="161"/>
      <c r="F785" s="782"/>
      <c r="G785" s="783"/>
      <c r="H785" s="987"/>
    </row>
    <row r="786" spans="1:8" s="154" customFormat="1" ht="15.75" customHeight="1" x14ac:dyDescent="0.2">
      <c r="A786" s="175"/>
      <c r="B786" s="204"/>
      <c r="C786" s="161"/>
      <c r="D786" s="161"/>
      <c r="E786" s="161"/>
      <c r="F786" s="782"/>
      <c r="G786" s="783"/>
      <c r="H786" s="987"/>
    </row>
    <row r="787" spans="1:8" s="154" customFormat="1" ht="15.75" customHeight="1" x14ac:dyDescent="0.2">
      <c r="A787" s="175"/>
      <c r="B787" s="204"/>
      <c r="C787" s="161"/>
      <c r="D787" s="161"/>
      <c r="E787" s="161"/>
      <c r="F787" s="782"/>
      <c r="G787" s="783"/>
      <c r="H787" s="987"/>
    </row>
    <row r="788" spans="1:8" s="154" customFormat="1" ht="15.75" customHeight="1" x14ac:dyDescent="0.2">
      <c r="A788" s="175"/>
      <c r="B788" s="204"/>
      <c r="C788" s="161"/>
      <c r="D788" s="161"/>
      <c r="E788" s="161"/>
      <c r="F788" s="782"/>
      <c r="G788" s="783"/>
      <c r="H788" s="987"/>
    </row>
    <row r="789" spans="1:8" s="154" customFormat="1" ht="15.75" customHeight="1" x14ac:dyDescent="0.2">
      <c r="A789" s="175"/>
      <c r="B789" s="204"/>
      <c r="C789" s="161"/>
      <c r="D789" s="161"/>
      <c r="E789" s="161"/>
      <c r="F789" s="782"/>
      <c r="G789" s="783"/>
      <c r="H789" s="987"/>
    </row>
    <row r="790" spans="1:8" s="154" customFormat="1" ht="15.75" customHeight="1" x14ac:dyDescent="0.2">
      <c r="A790" s="175"/>
      <c r="B790" s="204"/>
      <c r="C790" s="161"/>
      <c r="D790" s="161"/>
      <c r="E790" s="161"/>
      <c r="F790" s="782"/>
      <c r="G790" s="783"/>
      <c r="H790" s="987"/>
    </row>
    <row r="791" spans="1:8" s="154" customFormat="1" ht="15.75" customHeight="1" x14ac:dyDescent="0.2">
      <c r="A791" s="175"/>
      <c r="B791" s="204"/>
      <c r="C791" s="161"/>
      <c r="D791" s="161"/>
      <c r="E791" s="161"/>
      <c r="F791" s="782"/>
      <c r="G791" s="783"/>
      <c r="H791" s="987"/>
    </row>
    <row r="792" spans="1:8" s="154" customFormat="1" ht="15.75" customHeight="1" x14ac:dyDescent="0.2">
      <c r="A792" s="175"/>
      <c r="B792" s="204"/>
      <c r="C792" s="161"/>
      <c r="D792" s="161"/>
      <c r="E792" s="161"/>
      <c r="F792" s="782"/>
      <c r="G792" s="783"/>
      <c r="H792" s="987"/>
    </row>
    <row r="793" spans="1:8" s="154" customFormat="1" ht="15.75" customHeight="1" x14ac:dyDescent="0.2">
      <c r="A793" s="175"/>
      <c r="B793" s="204"/>
      <c r="C793" s="161"/>
      <c r="D793" s="161"/>
      <c r="E793" s="161"/>
      <c r="F793" s="782"/>
      <c r="G793" s="783"/>
      <c r="H793" s="987"/>
    </row>
    <row r="794" spans="1:8" s="154" customFormat="1" ht="15.75" customHeight="1" x14ac:dyDescent="0.2">
      <c r="A794" s="175"/>
      <c r="B794" s="204"/>
      <c r="C794" s="161"/>
      <c r="D794" s="161"/>
      <c r="E794" s="161"/>
      <c r="F794" s="782"/>
      <c r="G794" s="783"/>
      <c r="H794" s="987"/>
    </row>
    <row r="795" spans="1:8" s="154" customFormat="1" ht="15.75" customHeight="1" x14ac:dyDescent="0.2">
      <c r="A795" s="175"/>
      <c r="B795" s="204"/>
      <c r="C795" s="161"/>
      <c r="D795" s="161"/>
      <c r="E795" s="161"/>
      <c r="F795" s="782"/>
      <c r="G795" s="783"/>
      <c r="H795" s="987"/>
    </row>
    <row r="796" spans="1:8" s="154" customFormat="1" ht="15.75" customHeight="1" x14ac:dyDescent="0.2">
      <c r="A796" s="175"/>
      <c r="B796" s="204"/>
      <c r="C796" s="161"/>
      <c r="D796" s="161"/>
      <c r="E796" s="161"/>
      <c r="F796" s="782"/>
      <c r="G796" s="783"/>
      <c r="H796" s="987"/>
    </row>
    <row r="797" spans="1:8" s="154" customFormat="1" ht="15.75" customHeight="1" x14ac:dyDescent="0.2">
      <c r="A797" s="175"/>
      <c r="B797" s="204"/>
      <c r="C797" s="161"/>
      <c r="D797" s="161"/>
      <c r="E797" s="161"/>
      <c r="F797" s="782"/>
      <c r="G797" s="783"/>
      <c r="H797" s="987"/>
    </row>
    <row r="798" spans="1:8" s="154" customFormat="1" ht="15.75" customHeight="1" x14ac:dyDescent="0.2">
      <c r="A798" s="175"/>
      <c r="B798" s="204"/>
      <c r="C798" s="161"/>
      <c r="D798" s="161"/>
      <c r="E798" s="161"/>
      <c r="F798" s="782"/>
      <c r="G798" s="783"/>
      <c r="H798" s="987"/>
    </row>
    <row r="799" spans="1:8" s="154" customFormat="1" ht="15.75" customHeight="1" x14ac:dyDescent="0.2">
      <c r="A799" s="175"/>
      <c r="B799" s="204"/>
      <c r="C799" s="161"/>
      <c r="D799" s="161"/>
      <c r="E799" s="161"/>
      <c r="F799" s="782"/>
      <c r="G799" s="783"/>
      <c r="H799" s="987"/>
    </row>
    <row r="800" spans="1:8" s="154" customFormat="1" ht="15.75" customHeight="1" x14ac:dyDescent="0.2">
      <c r="A800" s="175"/>
      <c r="B800" s="204"/>
      <c r="C800" s="161"/>
      <c r="D800" s="161"/>
      <c r="E800" s="161"/>
      <c r="F800" s="782"/>
      <c r="G800" s="783"/>
      <c r="H800" s="987"/>
    </row>
    <row r="801" spans="1:8" s="154" customFormat="1" ht="15.75" customHeight="1" x14ac:dyDescent="0.2">
      <c r="A801" s="175"/>
      <c r="B801" s="204"/>
      <c r="C801" s="161"/>
      <c r="D801" s="161"/>
      <c r="E801" s="161"/>
      <c r="F801" s="782"/>
      <c r="G801" s="783"/>
      <c r="H801" s="987"/>
    </row>
    <row r="802" spans="1:8" s="154" customFormat="1" ht="15.75" customHeight="1" x14ac:dyDescent="0.2">
      <c r="A802" s="175"/>
      <c r="B802" s="204"/>
      <c r="C802" s="161"/>
      <c r="D802" s="161"/>
      <c r="E802" s="161"/>
      <c r="F802" s="782"/>
      <c r="G802" s="783"/>
      <c r="H802" s="987"/>
    </row>
    <row r="803" spans="1:8" s="154" customFormat="1" ht="15.75" customHeight="1" x14ac:dyDescent="0.2">
      <c r="A803" s="175"/>
      <c r="B803" s="204"/>
      <c r="C803" s="161"/>
      <c r="D803" s="161"/>
      <c r="E803" s="161"/>
      <c r="F803" s="782"/>
      <c r="G803" s="783"/>
      <c r="H803" s="987"/>
    </row>
    <row r="804" spans="1:8" s="154" customFormat="1" ht="15.75" customHeight="1" x14ac:dyDescent="0.2">
      <c r="A804" s="175"/>
      <c r="B804" s="204"/>
      <c r="C804" s="161"/>
      <c r="D804" s="161"/>
      <c r="E804" s="161"/>
      <c r="F804" s="782"/>
      <c r="G804" s="783"/>
      <c r="H804" s="987"/>
    </row>
    <row r="805" spans="1:8" s="154" customFormat="1" ht="15.75" customHeight="1" x14ac:dyDescent="0.2">
      <c r="A805" s="175"/>
      <c r="B805" s="204"/>
      <c r="C805" s="161"/>
      <c r="D805" s="161"/>
      <c r="E805" s="161"/>
      <c r="F805" s="782"/>
      <c r="G805" s="783"/>
      <c r="H805" s="987"/>
    </row>
    <row r="806" spans="1:8" s="154" customFormat="1" ht="15.75" customHeight="1" x14ac:dyDescent="0.2">
      <c r="A806" s="175"/>
      <c r="B806" s="204"/>
      <c r="C806" s="161"/>
      <c r="D806" s="161"/>
      <c r="E806" s="161"/>
      <c r="F806" s="782"/>
      <c r="G806" s="783"/>
      <c r="H806" s="987"/>
    </row>
    <row r="807" spans="1:8" s="154" customFormat="1" ht="15.75" customHeight="1" x14ac:dyDescent="0.2">
      <c r="A807" s="175"/>
      <c r="B807" s="204"/>
      <c r="C807" s="161"/>
      <c r="D807" s="161"/>
      <c r="E807" s="161"/>
      <c r="F807" s="782"/>
      <c r="G807" s="783"/>
      <c r="H807" s="987"/>
    </row>
    <row r="808" spans="1:8" s="154" customFormat="1" ht="15.75" customHeight="1" x14ac:dyDescent="0.2">
      <c r="A808" s="175"/>
      <c r="B808" s="204"/>
      <c r="C808" s="161"/>
      <c r="D808" s="161"/>
      <c r="E808" s="161"/>
      <c r="F808" s="782"/>
      <c r="G808" s="783"/>
      <c r="H808" s="987"/>
    </row>
    <row r="809" spans="1:8" s="154" customFormat="1" ht="15.75" customHeight="1" x14ac:dyDescent="0.2">
      <c r="A809" s="175"/>
      <c r="B809" s="204"/>
      <c r="C809" s="161"/>
      <c r="D809" s="161"/>
      <c r="E809" s="161"/>
      <c r="F809" s="782"/>
      <c r="G809" s="783"/>
      <c r="H809" s="987"/>
    </row>
    <row r="810" spans="1:8" s="154" customFormat="1" ht="15.75" customHeight="1" x14ac:dyDescent="0.2">
      <c r="A810" s="175"/>
      <c r="B810" s="204"/>
      <c r="C810" s="161"/>
      <c r="D810" s="161"/>
      <c r="E810" s="161"/>
      <c r="F810" s="782"/>
      <c r="G810" s="783"/>
      <c r="H810" s="987"/>
    </row>
    <row r="811" spans="1:8" s="154" customFormat="1" ht="15.75" customHeight="1" x14ac:dyDescent="0.2">
      <c r="A811" s="175"/>
      <c r="B811" s="204"/>
      <c r="C811" s="161"/>
      <c r="D811" s="161"/>
      <c r="E811" s="161"/>
      <c r="F811" s="782"/>
      <c r="G811" s="783"/>
      <c r="H811" s="987"/>
    </row>
    <row r="812" spans="1:8" s="154" customFormat="1" ht="15.75" customHeight="1" x14ac:dyDescent="0.2">
      <c r="A812" s="175"/>
      <c r="B812" s="204"/>
      <c r="C812" s="161"/>
      <c r="D812" s="161"/>
      <c r="E812" s="161"/>
      <c r="F812" s="782"/>
      <c r="G812" s="783"/>
      <c r="H812" s="987"/>
    </row>
    <row r="813" spans="1:8" s="154" customFormat="1" ht="15.75" customHeight="1" x14ac:dyDescent="0.2">
      <c r="A813" s="175"/>
      <c r="B813" s="204"/>
      <c r="C813" s="161"/>
      <c r="D813" s="161"/>
      <c r="E813" s="161"/>
      <c r="F813" s="782"/>
      <c r="G813" s="783"/>
      <c r="H813" s="987"/>
    </row>
    <row r="814" spans="1:8" s="154" customFormat="1" ht="15.75" customHeight="1" x14ac:dyDescent="0.2">
      <c r="A814" s="175"/>
      <c r="B814" s="204"/>
      <c r="C814" s="161"/>
      <c r="D814" s="161"/>
      <c r="E814" s="161"/>
      <c r="F814" s="782"/>
      <c r="G814" s="783"/>
      <c r="H814" s="987"/>
    </row>
    <row r="815" spans="1:8" s="154" customFormat="1" ht="15.75" customHeight="1" x14ac:dyDescent="0.2">
      <c r="A815" s="175"/>
      <c r="B815" s="204"/>
      <c r="C815" s="161"/>
      <c r="D815" s="161"/>
      <c r="E815" s="161"/>
      <c r="F815" s="782"/>
      <c r="G815" s="783"/>
      <c r="H815" s="987"/>
    </row>
    <row r="816" spans="1:8" s="154" customFormat="1" ht="15.75" customHeight="1" x14ac:dyDescent="0.2">
      <c r="A816" s="175"/>
      <c r="B816" s="204"/>
      <c r="C816" s="161"/>
      <c r="D816" s="161"/>
      <c r="E816" s="161"/>
      <c r="F816" s="782"/>
      <c r="G816" s="783"/>
      <c r="H816" s="987"/>
    </row>
    <row r="817" spans="1:8" s="154" customFormat="1" ht="15.75" customHeight="1" x14ac:dyDescent="0.2">
      <c r="A817" s="175"/>
      <c r="B817" s="204"/>
      <c r="C817" s="161"/>
      <c r="D817" s="161"/>
      <c r="E817" s="161"/>
      <c r="F817" s="782"/>
      <c r="G817" s="783"/>
      <c r="H817" s="987"/>
    </row>
    <row r="818" spans="1:8" s="154" customFormat="1" ht="15.75" customHeight="1" x14ac:dyDescent="0.2">
      <c r="A818" s="175"/>
      <c r="B818" s="204"/>
      <c r="C818" s="161"/>
      <c r="D818" s="161"/>
      <c r="E818" s="161"/>
      <c r="F818" s="782"/>
      <c r="G818" s="783"/>
      <c r="H818" s="987"/>
    </row>
    <row r="819" spans="1:8" s="154" customFormat="1" ht="15.75" customHeight="1" x14ac:dyDescent="0.2">
      <c r="A819" s="175"/>
      <c r="B819" s="204"/>
      <c r="C819" s="161"/>
      <c r="D819" s="161"/>
      <c r="E819" s="161"/>
      <c r="F819" s="782"/>
      <c r="G819" s="783"/>
      <c r="H819" s="987"/>
    </row>
    <row r="820" spans="1:8" s="154" customFormat="1" ht="15.75" customHeight="1" x14ac:dyDescent="0.2">
      <c r="A820" s="175"/>
      <c r="B820" s="204"/>
      <c r="C820" s="161"/>
      <c r="D820" s="161"/>
      <c r="E820" s="161"/>
      <c r="F820" s="782"/>
      <c r="G820" s="783"/>
      <c r="H820" s="987"/>
    </row>
    <row r="821" spans="1:8" s="154" customFormat="1" ht="15.75" customHeight="1" x14ac:dyDescent="0.2">
      <c r="A821" s="175"/>
      <c r="B821" s="204"/>
      <c r="C821" s="161"/>
      <c r="D821" s="161"/>
      <c r="E821" s="161"/>
      <c r="F821" s="782"/>
      <c r="G821" s="783"/>
      <c r="H821" s="987"/>
    </row>
    <row r="822" spans="1:8" s="154" customFormat="1" ht="15.75" customHeight="1" x14ac:dyDescent="0.2">
      <c r="A822" s="175"/>
      <c r="B822" s="204"/>
      <c r="C822" s="161"/>
      <c r="D822" s="161"/>
      <c r="E822" s="161"/>
      <c r="F822" s="782"/>
      <c r="G822" s="783"/>
      <c r="H822" s="987"/>
    </row>
    <row r="823" spans="1:8" s="154" customFormat="1" ht="15.75" customHeight="1" x14ac:dyDescent="0.2">
      <c r="A823" s="175"/>
      <c r="B823" s="204"/>
      <c r="C823" s="161"/>
      <c r="D823" s="161"/>
      <c r="E823" s="161"/>
      <c r="F823" s="782"/>
      <c r="G823" s="783"/>
      <c r="H823" s="987"/>
    </row>
    <row r="824" spans="1:8" s="154" customFormat="1" ht="15.75" customHeight="1" x14ac:dyDescent="0.2">
      <c r="A824" s="175"/>
      <c r="B824" s="204"/>
      <c r="C824" s="161"/>
      <c r="D824" s="161"/>
      <c r="E824" s="161"/>
      <c r="F824" s="782"/>
      <c r="G824" s="783"/>
      <c r="H824" s="987"/>
    </row>
    <row r="825" spans="1:8" s="154" customFormat="1" ht="15.75" customHeight="1" x14ac:dyDescent="0.2">
      <c r="A825" s="175"/>
      <c r="B825" s="204"/>
      <c r="C825" s="161"/>
      <c r="D825" s="161"/>
      <c r="E825" s="161"/>
      <c r="F825" s="782"/>
      <c r="G825" s="783"/>
      <c r="H825" s="987"/>
    </row>
    <row r="826" spans="1:8" s="154" customFormat="1" ht="15.75" customHeight="1" x14ac:dyDescent="0.2">
      <c r="A826" s="175"/>
      <c r="B826" s="204"/>
      <c r="C826" s="161"/>
      <c r="D826" s="161"/>
      <c r="E826" s="161"/>
      <c r="F826" s="782"/>
      <c r="G826" s="783"/>
      <c r="H826" s="987"/>
    </row>
    <row r="827" spans="1:8" s="154" customFormat="1" ht="15.75" customHeight="1" x14ac:dyDescent="0.2">
      <c r="A827" s="175"/>
      <c r="B827" s="204"/>
      <c r="C827" s="161"/>
      <c r="D827" s="161"/>
      <c r="E827" s="161"/>
      <c r="F827" s="782"/>
      <c r="G827" s="783"/>
      <c r="H827" s="987"/>
    </row>
    <row r="828" spans="1:8" s="154" customFormat="1" ht="15.75" customHeight="1" x14ac:dyDescent="0.2">
      <c r="A828" s="175"/>
      <c r="B828" s="204"/>
      <c r="C828" s="161"/>
      <c r="D828" s="161"/>
      <c r="E828" s="161"/>
      <c r="F828" s="782"/>
      <c r="G828" s="783"/>
      <c r="H828" s="987"/>
    </row>
    <row r="829" spans="1:8" s="154" customFormat="1" ht="15.75" customHeight="1" x14ac:dyDescent="0.2">
      <c r="A829" s="175"/>
      <c r="B829" s="204"/>
      <c r="C829" s="161"/>
      <c r="D829" s="161"/>
      <c r="E829" s="161"/>
      <c r="F829" s="782"/>
      <c r="G829" s="783"/>
      <c r="H829" s="987"/>
    </row>
    <row r="830" spans="1:8" s="154" customFormat="1" ht="15.75" customHeight="1" x14ac:dyDescent="0.2">
      <c r="A830" s="175"/>
      <c r="B830" s="204"/>
      <c r="C830" s="161"/>
      <c r="D830" s="161"/>
      <c r="E830" s="161"/>
      <c r="F830" s="782"/>
      <c r="G830" s="783"/>
      <c r="H830" s="987"/>
    </row>
    <row r="831" spans="1:8" s="154" customFormat="1" ht="15.75" customHeight="1" x14ac:dyDescent="0.2">
      <c r="A831" s="175"/>
      <c r="B831" s="204"/>
      <c r="C831" s="161"/>
      <c r="D831" s="161"/>
      <c r="E831" s="161"/>
      <c r="F831" s="782"/>
      <c r="G831" s="783"/>
      <c r="H831" s="987"/>
    </row>
    <row r="832" spans="1:8" s="154" customFormat="1" ht="15.75" customHeight="1" x14ac:dyDescent="0.2">
      <c r="A832" s="175"/>
      <c r="B832" s="204"/>
      <c r="C832" s="161"/>
      <c r="D832" s="161"/>
      <c r="E832" s="161"/>
      <c r="F832" s="782"/>
      <c r="G832" s="783"/>
      <c r="H832" s="987"/>
    </row>
    <row r="833" spans="1:8" s="154" customFormat="1" ht="15.75" customHeight="1" x14ac:dyDescent="0.2">
      <c r="A833" s="175"/>
      <c r="B833" s="204"/>
      <c r="C833" s="161"/>
      <c r="D833" s="161"/>
      <c r="E833" s="161"/>
      <c r="F833" s="782"/>
      <c r="G833" s="783"/>
      <c r="H833" s="987"/>
    </row>
    <row r="834" spans="1:8" s="154" customFormat="1" ht="15.75" customHeight="1" x14ac:dyDescent="0.2">
      <c r="A834" s="175"/>
      <c r="B834" s="204"/>
      <c r="C834" s="161"/>
      <c r="D834" s="161"/>
      <c r="E834" s="161"/>
      <c r="F834" s="782"/>
      <c r="G834" s="783"/>
      <c r="H834" s="987"/>
    </row>
    <row r="835" spans="1:8" s="154" customFormat="1" ht="15.75" customHeight="1" x14ac:dyDescent="0.2">
      <c r="A835" s="175"/>
      <c r="B835" s="204"/>
      <c r="C835" s="161"/>
      <c r="D835" s="161"/>
      <c r="E835" s="161"/>
      <c r="F835" s="782"/>
      <c r="G835" s="783"/>
      <c r="H835" s="987"/>
    </row>
    <row r="836" spans="1:8" s="154" customFormat="1" ht="15.75" customHeight="1" x14ac:dyDescent="0.2">
      <c r="A836" s="175"/>
      <c r="B836" s="204"/>
      <c r="C836" s="161"/>
      <c r="D836" s="161"/>
      <c r="E836" s="161"/>
      <c r="F836" s="782"/>
      <c r="G836" s="783"/>
      <c r="H836" s="987"/>
    </row>
    <row r="837" spans="1:8" s="154" customFormat="1" ht="15.75" customHeight="1" x14ac:dyDescent="0.2">
      <c r="A837" s="175"/>
      <c r="B837" s="204"/>
      <c r="C837" s="161"/>
      <c r="D837" s="161"/>
      <c r="E837" s="161"/>
      <c r="F837" s="782"/>
      <c r="G837" s="783"/>
      <c r="H837" s="987"/>
    </row>
    <row r="838" spans="1:8" s="154" customFormat="1" ht="15.75" customHeight="1" x14ac:dyDescent="0.2">
      <c r="A838" s="175"/>
      <c r="B838" s="204"/>
      <c r="C838" s="161"/>
      <c r="D838" s="161"/>
      <c r="E838" s="161"/>
      <c r="F838" s="782"/>
      <c r="G838" s="783"/>
      <c r="H838" s="987"/>
    </row>
    <row r="839" spans="1:8" s="154" customFormat="1" ht="15.75" customHeight="1" x14ac:dyDescent="0.2">
      <c r="A839" s="175"/>
      <c r="B839" s="204"/>
      <c r="C839" s="161"/>
      <c r="D839" s="161"/>
      <c r="E839" s="161"/>
      <c r="F839" s="782"/>
      <c r="G839" s="783"/>
      <c r="H839" s="987"/>
    </row>
    <row r="840" spans="1:8" s="154" customFormat="1" ht="15.75" customHeight="1" x14ac:dyDescent="0.2">
      <c r="A840" s="175"/>
      <c r="B840" s="204"/>
      <c r="C840" s="161"/>
      <c r="D840" s="161"/>
      <c r="E840" s="161"/>
      <c r="F840" s="782"/>
      <c r="G840" s="783"/>
      <c r="H840" s="987"/>
    </row>
    <row r="841" spans="1:8" s="154" customFormat="1" ht="15.75" customHeight="1" x14ac:dyDescent="0.2">
      <c r="A841" s="175"/>
      <c r="B841" s="204"/>
      <c r="C841" s="161"/>
      <c r="D841" s="161"/>
      <c r="E841" s="161"/>
      <c r="F841" s="782"/>
      <c r="G841" s="783"/>
      <c r="H841" s="987"/>
    </row>
    <row r="842" spans="1:8" s="154" customFormat="1" ht="15.75" customHeight="1" x14ac:dyDescent="0.2">
      <c r="A842" s="175"/>
      <c r="B842" s="204"/>
      <c r="C842" s="161"/>
      <c r="D842" s="161"/>
      <c r="E842" s="161"/>
      <c r="F842" s="782"/>
      <c r="G842" s="783"/>
      <c r="H842" s="987"/>
    </row>
    <row r="843" spans="1:8" s="154" customFormat="1" ht="15.75" customHeight="1" x14ac:dyDescent="0.2">
      <c r="A843" s="175"/>
      <c r="B843" s="204"/>
      <c r="C843" s="161"/>
      <c r="D843" s="161"/>
      <c r="E843" s="161"/>
      <c r="F843" s="782"/>
      <c r="G843" s="783"/>
      <c r="H843" s="987"/>
    </row>
    <row r="844" spans="1:8" s="154" customFormat="1" ht="15.75" customHeight="1" x14ac:dyDescent="0.2">
      <c r="A844" s="175"/>
      <c r="B844" s="204"/>
      <c r="C844" s="161"/>
      <c r="D844" s="161"/>
      <c r="E844" s="161"/>
      <c r="F844" s="782"/>
      <c r="G844" s="783"/>
      <c r="H844" s="987"/>
    </row>
    <row r="845" spans="1:8" s="154" customFormat="1" ht="15.75" customHeight="1" x14ac:dyDescent="0.2">
      <c r="A845" s="175"/>
      <c r="B845" s="204"/>
      <c r="C845" s="161"/>
      <c r="D845" s="161"/>
      <c r="E845" s="161"/>
      <c r="F845" s="782"/>
      <c r="G845" s="783"/>
      <c r="H845" s="987"/>
    </row>
    <row r="846" spans="1:8" s="154" customFormat="1" ht="15.75" customHeight="1" x14ac:dyDescent="0.2">
      <c r="A846" s="175"/>
      <c r="B846" s="204"/>
      <c r="C846" s="161"/>
      <c r="D846" s="161"/>
      <c r="E846" s="161"/>
      <c r="F846" s="782"/>
      <c r="G846" s="783"/>
      <c r="H846" s="987"/>
    </row>
    <row r="847" spans="1:8" s="154" customFormat="1" ht="15.75" customHeight="1" x14ac:dyDescent="0.2">
      <c r="A847" s="175"/>
      <c r="B847" s="204"/>
      <c r="C847" s="161"/>
      <c r="D847" s="161"/>
      <c r="E847" s="161"/>
      <c r="F847" s="782"/>
      <c r="G847" s="783"/>
      <c r="H847" s="987"/>
    </row>
    <row r="848" spans="1:8" s="154" customFormat="1" ht="15.75" customHeight="1" x14ac:dyDescent="0.2">
      <c r="A848" s="175"/>
      <c r="B848" s="204"/>
      <c r="C848" s="161"/>
      <c r="D848" s="161"/>
      <c r="E848" s="161"/>
      <c r="F848" s="782"/>
      <c r="G848" s="783"/>
      <c r="H848" s="987"/>
    </row>
    <row r="849" spans="1:8" s="154" customFormat="1" ht="15.75" customHeight="1" x14ac:dyDescent="0.2">
      <c r="A849" s="175"/>
      <c r="B849" s="204"/>
      <c r="C849" s="161"/>
      <c r="D849" s="161"/>
      <c r="E849" s="161"/>
      <c r="F849" s="782"/>
      <c r="G849" s="783"/>
      <c r="H849" s="987"/>
    </row>
    <row r="850" spans="1:8" s="154" customFormat="1" ht="15.75" customHeight="1" x14ac:dyDescent="0.2">
      <c r="A850" s="175"/>
      <c r="B850" s="204"/>
      <c r="C850" s="161"/>
      <c r="D850" s="161"/>
      <c r="E850" s="161"/>
      <c r="F850" s="782"/>
      <c r="G850" s="783"/>
      <c r="H850" s="987"/>
    </row>
    <row r="851" spans="1:8" s="154" customFormat="1" ht="15.75" customHeight="1" x14ac:dyDescent="0.2">
      <c r="A851" s="175"/>
      <c r="B851" s="204"/>
      <c r="C851" s="161"/>
      <c r="D851" s="161"/>
      <c r="E851" s="161"/>
      <c r="F851" s="782"/>
      <c r="G851" s="783"/>
      <c r="H851" s="987"/>
    </row>
    <row r="852" spans="1:8" s="154" customFormat="1" ht="15.75" customHeight="1" x14ac:dyDescent="0.2">
      <c r="A852" s="175"/>
      <c r="B852" s="204"/>
      <c r="C852" s="161"/>
      <c r="D852" s="161"/>
      <c r="E852" s="161"/>
      <c r="F852" s="782"/>
      <c r="G852" s="783"/>
      <c r="H852" s="987"/>
    </row>
    <row r="853" spans="1:8" s="154" customFormat="1" ht="15.75" customHeight="1" x14ac:dyDescent="0.2">
      <c r="A853" s="175"/>
      <c r="B853" s="204"/>
      <c r="C853" s="161"/>
      <c r="D853" s="161"/>
      <c r="E853" s="161"/>
      <c r="F853" s="782"/>
      <c r="G853" s="783"/>
      <c r="H853" s="987"/>
    </row>
    <row r="854" spans="1:8" s="154" customFormat="1" ht="15.75" customHeight="1" x14ac:dyDescent="0.2">
      <c r="A854" s="175"/>
      <c r="B854" s="204"/>
      <c r="C854" s="161"/>
      <c r="D854" s="161"/>
      <c r="E854" s="161"/>
      <c r="F854" s="782"/>
      <c r="G854" s="783"/>
      <c r="H854" s="987"/>
    </row>
    <row r="855" spans="1:8" s="154" customFormat="1" ht="15.75" customHeight="1" x14ac:dyDescent="0.2">
      <c r="A855" s="175"/>
      <c r="B855" s="204"/>
      <c r="C855" s="161"/>
      <c r="D855" s="161"/>
      <c r="E855" s="161"/>
      <c r="F855" s="782"/>
      <c r="G855" s="783"/>
      <c r="H855" s="987"/>
    </row>
    <row r="856" spans="1:8" s="154" customFormat="1" ht="15.75" customHeight="1" x14ac:dyDescent="0.2">
      <c r="A856" s="175"/>
      <c r="B856" s="204"/>
      <c r="C856" s="161"/>
      <c r="D856" s="161"/>
      <c r="E856" s="161"/>
      <c r="F856" s="782"/>
      <c r="G856" s="783"/>
      <c r="H856" s="987"/>
    </row>
    <row r="857" spans="1:8" s="154" customFormat="1" ht="15.75" customHeight="1" x14ac:dyDescent="0.2">
      <c r="A857" s="175"/>
      <c r="B857" s="204"/>
      <c r="C857" s="161"/>
      <c r="D857" s="161"/>
      <c r="E857" s="161"/>
      <c r="F857" s="782"/>
      <c r="G857" s="783"/>
      <c r="H857" s="987"/>
    </row>
    <row r="858" spans="1:8" s="154" customFormat="1" ht="15.75" customHeight="1" x14ac:dyDescent="0.2">
      <c r="A858" s="175"/>
      <c r="B858" s="204"/>
      <c r="C858" s="161"/>
      <c r="D858" s="161"/>
      <c r="E858" s="161"/>
      <c r="F858" s="782"/>
      <c r="G858" s="783"/>
      <c r="H858" s="987"/>
    </row>
    <row r="859" spans="1:8" s="154" customFormat="1" ht="15.75" customHeight="1" x14ac:dyDescent="0.2">
      <c r="A859" s="175"/>
      <c r="B859" s="204"/>
      <c r="C859" s="161"/>
      <c r="D859" s="161"/>
      <c r="E859" s="161"/>
      <c r="F859" s="782"/>
      <c r="G859" s="783"/>
      <c r="H859" s="987"/>
    </row>
    <row r="860" spans="1:8" s="154" customFormat="1" ht="15.75" customHeight="1" x14ac:dyDescent="0.2">
      <c r="A860" s="175"/>
      <c r="B860" s="204"/>
      <c r="C860" s="161"/>
      <c r="D860" s="161"/>
      <c r="E860" s="161"/>
      <c r="F860" s="782"/>
      <c r="G860" s="783"/>
      <c r="H860" s="987"/>
    </row>
    <row r="861" spans="1:8" s="154" customFormat="1" ht="15.75" customHeight="1" x14ac:dyDescent="0.2">
      <c r="A861" s="175"/>
      <c r="B861" s="204"/>
      <c r="C861" s="161"/>
      <c r="D861" s="161"/>
      <c r="E861" s="161"/>
      <c r="F861" s="782"/>
      <c r="G861" s="783"/>
      <c r="H861" s="987"/>
    </row>
    <row r="862" spans="1:8" s="154" customFormat="1" ht="15.75" customHeight="1" x14ac:dyDescent="0.2">
      <c r="A862" s="175"/>
      <c r="B862" s="204"/>
      <c r="C862" s="161"/>
      <c r="D862" s="161"/>
      <c r="E862" s="161"/>
      <c r="F862" s="782"/>
      <c r="G862" s="783"/>
      <c r="H862" s="987"/>
    </row>
    <row r="863" spans="1:8" s="154" customFormat="1" ht="15.75" customHeight="1" x14ac:dyDescent="0.2">
      <c r="A863" s="175"/>
      <c r="B863" s="204"/>
      <c r="C863" s="161"/>
      <c r="D863" s="161"/>
      <c r="E863" s="161"/>
      <c r="F863" s="782"/>
      <c r="G863" s="783"/>
      <c r="H863" s="987"/>
    </row>
    <row r="864" spans="1:8" s="154" customFormat="1" ht="15.75" customHeight="1" x14ac:dyDescent="0.2">
      <c r="A864" s="175"/>
      <c r="B864" s="204"/>
      <c r="C864" s="161"/>
      <c r="D864" s="161"/>
      <c r="E864" s="161"/>
      <c r="F864" s="782"/>
      <c r="G864" s="783"/>
      <c r="H864" s="987"/>
    </row>
    <row r="865" spans="1:8" s="154" customFormat="1" ht="15.75" customHeight="1" x14ac:dyDescent="0.2">
      <c r="A865" s="175"/>
      <c r="B865" s="204"/>
      <c r="C865" s="161"/>
      <c r="D865" s="161"/>
      <c r="E865" s="161"/>
      <c r="F865" s="782"/>
      <c r="G865" s="783"/>
      <c r="H865" s="987"/>
    </row>
    <row r="866" spans="1:8" s="154" customFormat="1" ht="15.75" customHeight="1" x14ac:dyDescent="0.2">
      <c r="A866" s="175"/>
      <c r="B866" s="204"/>
      <c r="C866" s="161"/>
      <c r="D866" s="161"/>
      <c r="E866" s="161"/>
      <c r="F866" s="782"/>
      <c r="G866" s="783"/>
      <c r="H866" s="987"/>
    </row>
    <row r="867" spans="1:8" s="154" customFormat="1" ht="15.75" customHeight="1" x14ac:dyDescent="0.2">
      <c r="A867" s="175"/>
      <c r="B867" s="204"/>
      <c r="C867" s="161"/>
      <c r="D867" s="161"/>
      <c r="E867" s="161"/>
      <c r="F867" s="782"/>
      <c r="G867" s="783"/>
      <c r="H867" s="987"/>
    </row>
    <row r="868" spans="1:8" s="154" customFormat="1" ht="15.75" customHeight="1" x14ac:dyDescent="0.2">
      <c r="A868" s="175"/>
      <c r="B868" s="204"/>
      <c r="C868" s="161"/>
      <c r="D868" s="161"/>
      <c r="E868" s="161"/>
      <c r="F868" s="782"/>
      <c r="G868" s="783"/>
      <c r="H868" s="987"/>
    </row>
    <row r="869" spans="1:8" s="154" customFormat="1" ht="15.75" customHeight="1" x14ac:dyDescent="0.2">
      <c r="A869" s="175"/>
      <c r="B869" s="204"/>
      <c r="C869" s="161"/>
      <c r="D869" s="161"/>
      <c r="E869" s="161"/>
      <c r="F869" s="782"/>
      <c r="G869" s="783"/>
      <c r="H869" s="987"/>
    </row>
    <row r="870" spans="1:8" s="154" customFormat="1" ht="15.75" customHeight="1" x14ac:dyDescent="0.2">
      <c r="A870" s="175"/>
      <c r="B870" s="204"/>
      <c r="C870" s="161"/>
      <c r="D870" s="161"/>
      <c r="E870" s="161"/>
      <c r="F870" s="782"/>
      <c r="G870" s="783"/>
      <c r="H870" s="987"/>
    </row>
    <row r="871" spans="1:8" s="154" customFormat="1" ht="15.75" customHeight="1" x14ac:dyDescent="0.2">
      <c r="A871" s="175"/>
      <c r="B871" s="204"/>
      <c r="C871" s="161"/>
      <c r="D871" s="161"/>
      <c r="E871" s="161"/>
      <c r="F871" s="782"/>
      <c r="G871" s="783"/>
      <c r="H871" s="987"/>
    </row>
    <row r="872" spans="1:8" s="154" customFormat="1" ht="15.75" customHeight="1" x14ac:dyDescent="0.2">
      <c r="A872" s="175"/>
      <c r="B872" s="204"/>
      <c r="C872" s="161"/>
      <c r="D872" s="161"/>
      <c r="E872" s="161"/>
      <c r="F872" s="782"/>
      <c r="G872" s="783"/>
      <c r="H872" s="987"/>
    </row>
    <row r="873" spans="1:8" s="154" customFormat="1" ht="15.75" customHeight="1" x14ac:dyDescent="0.2">
      <c r="A873" s="175"/>
      <c r="B873" s="204"/>
      <c r="C873" s="161"/>
      <c r="D873" s="161"/>
      <c r="E873" s="161"/>
      <c r="F873" s="782"/>
      <c r="G873" s="783"/>
      <c r="H873" s="987"/>
    </row>
    <row r="874" spans="1:8" s="154" customFormat="1" ht="15.75" customHeight="1" x14ac:dyDescent="0.2">
      <c r="A874" s="175"/>
      <c r="B874" s="204"/>
      <c r="C874" s="161"/>
      <c r="D874" s="161"/>
      <c r="E874" s="161"/>
      <c r="F874" s="782"/>
      <c r="G874" s="783"/>
      <c r="H874" s="987"/>
    </row>
    <row r="875" spans="1:8" s="154" customFormat="1" ht="15.75" customHeight="1" x14ac:dyDescent="0.2">
      <c r="A875" s="175"/>
      <c r="B875" s="204"/>
      <c r="C875" s="161"/>
      <c r="D875" s="161"/>
      <c r="E875" s="161"/>
      <c r="F875" s="782"/>
      <c r="G875" s="783"/>
      <c r="H875" s="987"/>
    </row>
    <row r="876" spans="1:8" s="154" customFormat="1" ht="15.75" customHeight="1" x14ac:dyDescent="0.2">
      <c r="A876" s="175"/>
      <c r="B876" s="204"/>
      <c r="C876" s="161"/>
      <c r="D876" s="161"/>
      <c r="E876" s="161"/>
      <c r="F876" s="782"/>
      <c r="G876" s="783"/>
      <c r="H876" s="987"/>
    </row>
    <row r="877" spans="1:8" s="154" customFormat="1" ht="15.75" customHeight="1" x14ac:dyDescent="0.2">
      <c r="A877" s="175"/>
      <c r="B877" s="204"/>
      <c r="C877" s="161"/>
      <c r="D877" s="161"/>
      <c r="E877" s="161"/>
      <c r="F877" s="782"/>
      <c r="G877" s="783"/>
      <c r="H877" s="987"/>
    </row>
    <row r="878" spans="1:8" s="154" customFormat="1" ht="15.75" customHeight="1" x14ac:dyDescent="0.2">
      <c r="A878" s="175"/>
      <c r="B878" s="204"/>
      <c r="C878" s="161"/>
      <c r="D878" s="161"/>
      <c r="E878" s="161"/>
      <c r="F878" s="782"/>
      <c r="G878" s="783"/>
      <c r="H878" s="987"/>
    </row>
    <row r="879" spans="1:8" s="154" customFormat="1" ht="15.75" customHeight="1" x14ac:dyDescent="0.2">
      <c r="A879" s="175"/>
      <c r="B879" s="204"/>
      <c r="C879" s="161"/>
      <c r="D879" s="161"/>
      <c r="E879" s="161"/>
      <c r="F879" s="782"/>
      <c r="G879" s="783"/>
      <c r="H879" s="987"/>
    </row>
    <row r="880" spans="1:8" s="154" customFormat="1" ht="15.75" customHeight="1" x14ac:dyDescent="0.2">
      <c r="A880" s="175"/>
      <c r="B880" s="204"/>
      <c r="C880" s="161"/>
      <c r="D880" s="161"/>
      <c r="E880" s="161"/>
      <c r="F880" s="782"/>
      <c r="G880" s="783"/>
      <c r="H880" s="987"/>
    </row>
    <row r="881" spans="1:8" s="154" customFormat="1" ht="15.75" customHeight="1" x14ac:dyDescent="0.2">
      <c r="A881" s="175"/>
      <c r="B881" s="204"/>
      <c r="C881" s="161"/>
      <c r="D881" s="161"/>
      <c r="E881" s="161"/>
      <c r="F881" s="782"/>
      <c r="G881" s="783"/>
      <c r="H881" s="987"/>
    </row>
    <row r="882" spans="1:8" s="154" customFormat="1" ht="15.75" customHeight="1" x14ac:dyDescent="0.2">
      <c r="A882" s="175"/>
      <c r="B882" s="204"/>
      <c r="C882" s="161"/>
      <c r="D882" s="161"/>
      <c r="E882" s="161"/>
      <c r="F882" s="782"/>
      <c r="G882" s="783"/>
      <c r="H882" s="987"/>
    </row>
    <row r="883" spans="1:8" s="154" customFormat="1" ht="15.75" customHeight="1" x14ac:dyDescent="0.2">
      <c r="A883" s="175"/>
      <c r="B883" s="204"/>
      <c r="C883" s="161"/>
      <c r="D883" s="161"/>
      <c r="E883" s="161"/>
      <c r="F883" s="782"/>
      <c r="G883" s="783"/>
      <c r="H883" s="987"/>
    </row>
    <row r="884" spans="1:8" s="154" customFormat="1" ht="15.75" customHeight="1" x14ac:dyDescent="0.2">
      <c r="A884" s="175"/>
      <c r="B884" s="204"/>
      <c r="C884" s="161"/>
      <c r="D884" s="161"/>
      <c r="E884" s="161"/>
      <c r="F884" s="782"/>
      <c r="G884" s="783"/>
      <c r="H884" s="987"/>
    </row>
    <row r="885" spans="1:8" s="154" customFormat="1" ht="15.75" customHeight="1" x14ac:dyDescent="0.2">
      <c r="A885" s="175"/>
      <c r="B885" s="204"/>
      <c r="C885" s="161"/>
      <c r="D885" s="161"/>
      <c r="E885" s="161"/>
      <c r="F885" s="782"/>
      <c r="G885" s="783"/>
      <c r="H885" s="987"/>
    </row>
    <row r="886" spans="1:8" s="154" customFormat="1" ht="15.75" customHeight="1" x14ac:dyDescent="0.2">
      <c r="A886" s="175"/>
      <c r="B886" s="204"/>
      <c r="C886" s="161"/>
      <c r="D886" s="161"/>
      <c r="E886" s="161"/>
      <c r="F886" s="782"/>
      <c r="G886" s="783"/>
      <c r="H886" s="987"/>
    </row>
    <row r="887" spans="1:8" s="154" customFormat="1" ht="15.75" customHeight="1" x14ac:dyDescent="0.2">
      <c r="A887" s="175"/>
      <c r="B887" s="204"/>
      <c r="C887" s="161"/>
      <c r="D887" s="161"/>
      <c r="E887" s="161"/>
      <c r="F887" s="782"/>
      <c r="G887" s="783"/>
      <c r="H887" s="987"/>
    </row>
    <row r="888" spans="1:8" s="154" customFormat="1" ht="15.75" customHeight="1" x14ac:dyDescent="0.2">
      <c r="A888" s="175"/>
      <c r="B888" s="204"/>
      <c r="C888" s="161"/>
      <c r="D888" s="161"/>
      <c r="E888" s="161"/>
      <c r="F888" s="782"/>
      <c r="G888" s="783"/>
      <c r="H888" s="987"/>
    </row>
    <row r="889" spans="1:8" s="154" customFormat="1" ht="15.75" customHeight="1" x14ac:dyDescent="0.2">
      <c r="A889" s="175"/>
      <c r="B889" s="204"/>
      <c r="C889" s="161"/>
      <c r="D889" s="161"/>
      <c r="E889" s="161"/>
      <c r="F889" s="782"/>
      <c r="G889" s="783"/>
      <c r="H889" s="987"/>
    </row>
    <row r="890" spans="1:8" s="154" customFormat="1" ht="15.75" customHeight="1" x14ac:dyDescent="0.2">
      <c r="A890" s="175"/>
      <c r="B890" s="204"/>
      <c r="C890" s="161"/>
      <c r="D890" s="161"/>
      <c r="E890" s="161"/>
      <c r="F890" s="782"/>
      <c r="G890" s="783"/>
      <c r="H890" s="987"/>
    </row>
    <row r="891" spans="1:8" s="154" customFormat="1" ht="15.75" customHeight="1" x14ac:dyDescent="0.2">
      <c r="A891" s="175"/>
      <c r="B891" s="204"/>
      <c r="C891" s="161"/>
      <c r="D891" s="161"/>
      <c r="E891" s="161"/>
      <c r="F891" s="782"/>
      <c r="G891" s="783"/>
      <c r="H891" s="987"/>
    </row>
    <row r="892" spans="1:8" s="154" customFormat="1" ht="15.75" customHeight="1" x14ac:dyDescent="0.2">
      <c r="A892" s="175"/>
      <c r="B892" s="204"/>
      <c r="C892" s="161"/>
      <c r="D892" s="161"/>
      <c r="E892" s="161"/>
      <c r="F892" s="782"/>
      <c r="G892" s="783"/>
      <c r="H892" s="987"/>
    </row>
    <row r="893" spans="1:8" s="154" customFormat="1" ht="15.75" customHeight="1" x14ac:dyDescent="0.2">
      <c r="A893" s="175"/>
      <c r="B893" s="204"/>
      <c r="C893" s="161"/>
      <c r="D893" s="161"/>
      <c r="E893" s="161"/>
      <c r="F893" s="782"/>
      <c r="G893" s="783"/>
      <c r="H893" s="987"/>
    </row>
    <row r="894" spans="1:8" s="154" customFormat="1" ht="15.75" customHeight="1" x14ac:dyDescent="0.2">
      <c r="A894" s="175"/>
      <c r="B894" s="204"/>
      <c r="C894" s="161"/>
      <c r="D894" s="161"/>
      <c r="E894" s="161"/>
      <c r="F894" s="782"/>
      <c r="G894" s="783"/>
      <c r="H894" s="987"/>
    </row>
    <row r="895" spans="1:8" s="154" customFormat="1" ht="15.75" customHeight="1" x14ac:dyDescent="0.2">
      <c r="A895" s="175"/>
      <c r="B895" s="204"/>
      <c r="C895" s="161"/>
      <c r="D895" s="161"/>
      <c r="E895" s="161"/>
      <c r="F895" s="782"/>
      <c r="G895" s="783"/>
      <c r="H895" s="987"/>
    </row>
    <row r="896" spans="1:8" s="154" customFormat="1" ht="15.75" customHeight="1" x14ac:dyDescent="0.2">
      <c r="A896" s="175"/>
      <c r="B896" s="204"/>
      <c r="C896" s="161"/>
      <c r="D896" s="161"/>
      <c r="E896" s="161"/>
      <c r="F896" s="782"/>
      <c r="G896" s="783"/>
      <c r="H896" s="987"/>
    </row>
    <row r="897" spans="1:8" s="154" customFormat="1" ht="15.75" customHeight="1" x14ac:dyDescent="0.2">
      <c r="A897" s="175"/>
      <c r="B897" s="204"/>
      <c r="C897" s="161"/>
      <c r="D897" s="161"/>
      <c r="E897" s="161"/>
      <c r="F897" s="782"/>
      <c r="G897" s="783"/>
      <c r="H897" s="987"/>
    </row>
    <row r="898" spans="1:8" s="154" customFormat="1" ht="15.75" customHeight="1" x14ac:dyDescent="0.2">
      <c r="A898" s="175"/>
      <c r="B898" s="204"/>
      <c r="C898" s="161"/>
      <c r="D898" s="161"/>
      <c r="E898" s="161"/>
      <c r="F898" s="782"/>
      <c r="G898" s="783"/>
      <c r="H898" s="987"/>
    </row>
    <row r="899" spans="1:8" s="154" customFormat="1" ht="15.75" customHeight="1" x14ac:dyDescent="0.2">
      <c r="A899" s="175"/>
      <c r="B899" s="204"/>
      <c r="C899" s="161"/>
      <c r="D899" s="161"/>
      <c r="E899" s="161"/>
      <c r="F899" s="782"/>
      <c r="G899" s="783"/>
      <c r="H899" s="987"/>
    </row>
    <row r="900" spans="1:8" s="154" customFormat="1" ht="15.75" customHeight="1" x14ac:dyDescent="0.2">
      <c r="A900" s="175"/>
      <c r="B900" s="204"/>
      <c r="C900" s="161"/>
      <c r="D900" s="161"/>
      <c r="E900" s="161"/>
      <c r="F900" s="782"/>
      <c r="G900" s="783"/>
      <c r="H900" s="987"/>
    </row>
    <row r="901" spans="1:8" s="154" customFormat="1" ht="15.75" customHeight="1" x14ac:dyDescent="0.2">
      <c r="A901" s="175"/>
      <c r="B901" s="204"/>
      <c r="C901" s="161"/>
      <c r="D901" s="161"/>
      <c r="E901" s="161"/>
      <c r="F901" s="782"/>
      <c r="G901" s="783"/>
      <c r="H901" s="987"/>
    </row>
    <row r="902" spans="1:8" s="154" customFormat="1" ht="15.75" customHeight="1" x14ac:dyDescent="0.2">
      <c r="A902" s="175"/>
      <c r="B902" s="204"/>
      <c r="C902" s="161"/>
      <c r="D902" s="161"/>
      <c r="E902" s="161"/>
      <c r="F902" s="782"/>
      <c r="G902" s="783"/>
      <c r="H902" s="987"/>
    </row>
    <row r="903" spans="1:8" s="154" customFormat="1" ht="15.75" customHeight="1" x14ac:dyDescent="0.2">
      <c r="A903" s="175"/>
      <c r="B903" s="204"/>
      <c r="C903" s="161"/>
      <c r="D903" s="161"/>
      <c r="E903" s="161"/>
      <c r="F903" s="782"/>
      <c r="G903" s="783"/>
      <c r="H903" s="987"/>
    </row>
    <row r="904" spans="1:8" s="154" customFormat="1" ht="15.75" customHeight="1" x14ac:dyDescent="0.2">
      <c r="A904" s="175"/>
      <c r="B904" s="204"/>
      <c r="C904" s="161"/>
      <c r="D904" s="161"/>
      <c r="E904" s="161"/>
      <c r="F904" s="782"/>
      <c r="G904" s="783"/>
      <c r="H904" s="987"/>
    </row>
    <row r="905" spans="1:8" s="154" customFormat="1" ht="15.75" customHeight="1" x14ac:dyDescent="0.2">
      <c r="A905" s="175"/>
      <c r="B905" s="204"/>
      <c r="C905" s="161"/>
      <c r="D905" s="161"/>
      <c r="E905" s="161"/>
      <c r="F905" s="782"/>
      <c r="G905" s="783"/>
      <c r="H905" s="987"/>
    </row>
    <row r="906" spans="1:8" s="154" customFormat="1" ht="15.75" customHeight="1" x14ac:dyDescent="0.2">
      <c r="A906" s="175"/>
      <c r="B906" s="204"/>
      <c r="C906" s="161"/>
      <c r="D906" s="161"/>
      <c r="E906" s="161"/>
      <c r="F906" s="782"/>
      <c r="G906" s="783"/>
      <c r="H906" s="987"/>
    </row>
    <row r="907" spans="1:8" s="154" customFormat="1" ht="15.75" customHeight="1" x14ac:dyDescent="0.2">
      <c r="A907" s="175"/>
      <c r="B907" s="204"/>
      <c r="C907" s="161"/>
      <c r="D907" s="161"/>
      <c r="E907" s="161"/>
      <c r="F907" s="782"/>
      <c r="G907" s="783"/>
      <c r="H907" s="987"/>
    </row>
    <row r="908" spans="1:8" s="154" customFormat="1" ht="15.75" customHeight="1" x14ac:dyDescent="0.2">
      <c r="A908" s="175"/>
      <c r="B908" s="204"/>
      <c r="C908" s="161"/>
      <c r="D908" s="161"/>
      <c r="E908" s="161"/>
      <c r="F908" s="782"/>
      <c r="G908" s="783"/>
      <c r="H908" s="987"/>
    </row>
    <row r="909" spans="1:8" s="154" customFormat="1" ht="15.75" customHeight="1" x14ac:dyDescent="0.2">
      <c r="A909" s="175"/>
      <c r="B909" s="204"/>
      <c r="C909" s="161"/>
      <c r="D909" s="161"/>
      <c r="E909" s="161"/>
      <c r="F909" s="782"/>
      <c r="G909" s="783"/>
      <c r="H909" s="987"/>
    </row>
    <row r="910" spans="1:8" s="154" customFormat="1" ht="15.75" customHeight="1" x14ac:dyDescent="0.2">
      <c r="A910" s="175"/>
      <c r="B910" s="204"/>
      <c r="C910" s="161"/>
      <c r="D910" s="161"/>
      <c r="E910" s="161"/>
      <c r="F910" s="782"/>
      <c r="G910" s="783"/>
      <c r="H910" s="987"/>
    </row>
    <row r="911" spans="1:8" s="154" customFormat="1" ht="15.75" customHeight="1" x14ac:dyDescent="0.2">
      <c r="A911" s="175"/>
      <c r="B911" s="204"/>
      <c r="C911" s="161"/>
      <c r="D911" s="161"/>
      <c r="E911" s="161"/>
      <c r="F911" s="782"/>
      <c r="G911" s="783"/>
      <c r="H911" s="987"/>
    </row>
    <row r="912" spans="1:8" s="154" customFormat="1" ht="15.75" customHeight="1" x14ac:dyDescent="0.2">
      <c r="A912" s="175"/>
      <c r="B912" s="204"/>
      <c r="C912" s="161"/>
      <c r="D912" s="161"/>
      <c r="E912" s="161"/>
      <c r="F912" s="782"/>
      <c r="G912" s="783"/>
      <c r="H912" s="987"/>
    </row>
    <row r="913" spans="1:8" s="154" customFormat="1" ht="15.75" customHeight="1" x14ac:dyDescent="0.2">
      <c r="A913" s="175"/>
      <c r="B913" s="204"/>
      <c r="C913" s="161"/>
      <c r="D913" s="161"/>
      <c r="E913" s="161"/>
      <c r="F913" s="782"/>
      <c r="G913" s="783"/>
      <c r="H913" s="987"/>
    </row>
    <row r="914" spans="1:8" s="154" customFormat="1" ht="15.75" customHeight="1" x14ac:dyDescent="0.2">
      <c r="A914" s="175"/>
      <c r="B914" s="204"/>
      <c r="C914" s="161"/>
      <c r="D914" s="161"/>
      <c r="E914" s="161"/>
      <c r="F914" s="782"/>
      <c r="G914" s="783"/>
      <c r="H914" s="987"/>
    </row>
    <row r="915" spans="1:8" s="154" customFormat="1" ht="15.75" customHeight="1" x14ac:dyDescent="0.2">
      <c r="A915" s="175"/>
      <c r="B915" s="204"/>
      <c r="C915" s="161"/>
      <c r="D915" s="161"/>
      <c r="E915" s="161"/>
      <c r="F915" s="782"/>
      <c r="G915" s="783"/>
      <c r="H915" s="987"/>
    </row>
    <row r="916" spans="1:8" s="154" customFormat="1" ht="15.75" customHeight="1" x14ac:dyDescent="0.2">
      <c r="A916" s="175"/>
      <c r="B916" s="204"/>
      <c r="C916" s="161"/>
      <c r="D916" s="161"/>
      <c r="E916" s="161"/>
      <c r="F916" s="782"/>
      <c r="G916" s="783"/>
      <c r="H916" s="987"/>
    </row>
    <row r="917" spans="1:8" s="154" customFormat="1" ht="15.75" customHeight="1" x14ac:dyDescent="0.2">
      <c r="A917" s="175"/>
      <c r="B917" s="204"/>
      <c r="C917" s="161"/>
      <c r="D917" s="161"/>
      <c r="E917" s="161"/>
      <c r="F917" s="782"/>
      <c r="G917" s="783"/>
      <c r="H917" s="987"/>
    </row>
    <row r="918" spans="1:8" s="154" customFormat="1" ht="15.75" customHeight="1" x14ac:dyDescent="0.2">
      <c r="A918" s="175"/>
      <c r="B918" s="204"/>
      <c r="C918" s="161"/>
      <c r="D918" s="161"/>
      <c r="E918" s="161"/>
      <c r="F918" s="782"/>
      <c r="G918" s="783"/>
      <c r="H918" s="987"/>
    </row>
    <row r="919" spans="1:8" s="154" customFormat="1" ht="15.75" customHeight="1" x14ac:dyDescent="0.2">
      <c r="A919" s="175"/>
      <c r="B919" s="204"/>
      <c r="C919" s="161"/>
      <c r="D919" s="161"/>
      <c r="E919" s="161"/>
      <c r="F919" s="782"/>
      <c r="G919" s="783"/>
      <c r="H919" s="987"/>
    </row>
    <row r="920" spans="1:8" s="154" customFormat="1" ht="15.75" customHeight="1" x14ac:dyDescent="0.2">
      <c r="A920" s="175"/>
      <c r="B920" s="204"/>
      <c r="C920" s="161"/>
      <c r="D920" s="161"/>
      <c r="E920" s="161"/>
      <c r="F920" s="782"/>
      <c r="G920" s="783"/>
      <c r="H920" s="987"/>
    </row>
    <row r="921" spans="1:8" s="154" customFormat="1" ht="15.75" customHeight="1" x14ac:dyDescent="0.2">
      <c r="A921" s="175"/>
      <c r="B921" s="204"/>
      <c r="C921" s="161"/>
      <c r="D921" s="161"/>
      <c r="E921" s="161"/>
      <c r="F921" s="782"/>
      <c r="G921" s="783"/>
      <c r="H921" s="987"/>
    </row>
    <row r="922" spans="1:8" s="154" customFormat="1" ht="15.75" customHeight="1" x14ac:dyDescent="0.2">
      <c r="A922" s="175"/>
      <c r="B922" s="204"/>
      <c r="C922" s="161"/>
      <c r="D922" s="161"/>
      <c r="E922" s="161"/>
      <c r="F922" s="782"/>
      <c r="G922" s="783"/>
      <c r="H922" s="987"/>
    </row>
    <row r="923" spans="1:8" s="154" customFormat="1" ht="15.75" customHeight="1" x14ac:dyDescent="0.2">
      <c r="A923" s="175"/>
      <c r="B923" s="204"/>
      <c r="C923" s="161"/>
      <c r="D923" s="161"/>
      <c r="E923" s="161"/>
      <c r="F923" s="782"/>
      <c r="G923" s="783"/>
      <c r="H923" s="987"/>
    </row>
    <row r="924" spans="1:8" s="154" customFormat="1" ht="15.75" customHeight="1" x14ac:dyDescent="0.2">
      <c r="A924" s="175"/>
      <c r="B924" s="204"/>
      <c r="C924" s="161"/>
      <c r="D924" s="161"/>
      <c r="E924" s="161"/>
      <c r="F924" s="782"/>
      <c r="G924" s="783"/>
      <c r="H924" s="987"/>
    </row>
    <row r="925" spans="1:8" s="154" customFormat="1" ht="15.75" customHeight="1" x14ac:dyDescent="0.2">
      <c r="A925" s="175"/>
      <c r="B925" s="204"/>
      <c r="C925" s="161"/>
      <c r="D925" s="161"/>
      <c r="E925" s="161"/>
      <c r="F925" s="782"/>
      <c r="G925" s="783"/>
      <c r="H925" s="987"/>
    </row>
    <row r="926" spans="1:8" s="154" customFormat="1" ht="15.75" customHeight="1" x14ac:dyDescent="0.2">
      <c r="A926" s="175"/>
      <c r="B926" s="204"/>
      <c r="C926" s="161"/>
      <c r="D926" s="161"/>
      <c r="E926" s="161"/>
      <c r="F926" s="782"/>
      <c r="G926" s="783"/>
      <c r="H926" s="987"/>
    </row>
    <row r="927" spans="1:8" s="154" customFormat="1" ht="15.75" customHeight="1" x14ac:dyDescent="0.2">
      <c r="A927" s="175"/>
      <c r="B927" s="204"/>
      <c r="C927" s="161"/>
      <c r="D927" s="161"/>
      <c r="E927" s="161"/>
      <c r="F927" s="782"/>
      <c r="G927" s="783"/>
      <c r="H927" s="987"/>
    </row>
    <row r="928" spans="1:8" s="154" customFormat="1" ht="15.75" customHeight="1" x14ac:dyDescent="0.2">
      <c r="A928" s="175"/>
      <c r="B928" s="204"/>
      <c r="C928" s="161"/>
      <c r="D928" s="161"/>
      <c r="E928" s="161"/>
      <c r="F928" s="782"/>
      <c r="G928" s="783"/>
      <c r="H928" s="987"/>
    </row>
    <row r="929" spans="1:8" s="154" customFormat="1" ht="15.75" customHeight="1" x14ac:dyDescent="0.2">
      <c r="A929" s="175"/>
      <c r="B929" s="204"/>
      <c r="C929" s="161"/>
      <c r="D929" s="161"/>
      <c r="E929" s="161"/>
      <c r="F929" s="782"/>
      <c r="G929" s="783"/>
      <c r="H929" s="987"/>
    </row>
    <row r="930" spans="1:8" s="154" customFormat="1" ht="15.75" customHeight="1" x14ac:dyDescent="0.2">
      <c r="A930" s="175"/>
      <c r="B930" s="204"/>
      <c r="C930" s="161"/>
      <c r="D930" s="161"/>
      <c r="E930" s="161"/>
      <c r="F930" s="782"/>
      <c r="G930" s="783"/>
      <c r="H930" s="987"/>
    </row>
    <row r="931" spans="1:8" s="154" customFormat="1" ht="15.75" customHeight="1" x14ac:dyDescent="0.2">
      <c r="A931" s="175"/>
      <c r="B931" s="204"/>
      <c r="C931" s="161"/>
      <c r="D931" s="161"/>
      <c r="E931" s="161"/>
      <c r="F931" s="782"/>
      <c r="G931" s="783"/>
      <c r="H931" s="987"/>
    </row>
    <row r="932" spans="1:8" s="154" customFormat="1" ht="15.75" customHeight="1" x14ac:dyDescent="0.2">
      <c r="A932" s="175"/>
      <c r="B932" s="204"/>
      <c r="C932" s="161"/>
      <c r="D932" s="161"/>
      <c r="E932" s="161"/>
      <c r="F932" s="782"/>
      <c r="G932" s="783"/>
      <c r="H932" s="987"/>
    </row>
    <row r="933" spans="1:8" s="154" customFormat="1" ht="15.75" customHeight="1" x14ac:dyDescent="0.2">
      <c r="A933" s="175"/>
      <c r="B933" s="204"/>
      <c r="C933" s="161"/>
      <c r="D933" s="161"/>
      <c r="E933" s="161"/>
      <c r="F933" s="782"/>
      <c r="G933" s="783"/>
      <c r="H933" s="987"/>
    </row>
    <row r="934" spans="1:8" s="154" customFormat="1" ht="15.75" customHeight="1" x14ac:dyDescent="0.2">
      <c r="A934" s="175"/>
      <c r="B934" s="204"/>
      <c r="C934" s="161"/>
      <c r="D934" s="161"/>
      <c r="E934" s="161"/>
      <c r="F934" s="782"/>
      <c r="G934" s="783"/>
      <c r="H934" s="987"/>
    </row>
    <row r="935" spans="1:8" s="154" customFormat="1" ht="15.75" customHeight="1" x14ac:dyDescent="0.2">
      <c r="A935" s="175"/>
      <c r="B935" s="204"/>
      <c r="C935" s="161"/>
      <c r="D935" s="161"/>
      <c r="E935" s="161"/>
      <c r="F935" s="782"/>
      <c r="G935" s="783"/>
      <c r="H935" s="987"/>
    </row>
    <row r="936" spans="1:8" s="154" customFormat="1" ht="15.75" customHeight="1" x14ac:dyDescent="0.2">
      <c r="A936" s="175"/>
      <c r="B936" s="204"/>
      <c r="C936" s="161"/>
      <c r="D936" s="161"/>
      <c r="E936" s="161"/>
      <c r="F936" s="782"/>
      <c r="G936" s="783"/>
      <c r="H936" s="987"/>
    </row>
    <row r="937" spans="1:8" s="154" customFormat="1" ht="15.75" customHeight="1" x14ac:dyDescent="0.2">
      <c r="A937" s="175"/>
      <c r="B937" s="204"/>
      <c r="C937" s="161"/>
      <c r="D937" s="161"/>
      <c r="E937" s="161"/>
      <c r="F937" s="782"/>
      <c r="G937" s="783"/>
      <c r="H937" s="987"/>
    </row>
    <row r="938" spans="1:8" s="154" customFormat="1" ht="15.75" customHeight="1" x14ac:dyDescent="0.2">
      <c r="A938" s="175"/>
      <c r="B938" s="204"/>
      <c r="C938" s="161"/>
      <c r="D938" s="161"/>
      <c r="E938" s="161"/>
      <c r="F938" s="782"/>
      <c r="G938" s="783"/>
      <c r="H938" s="987"/>
    </row>
    <row r="939" spans="1:8" s="154" customFormat="1" ht="15.75" customHeight="1" x14ac:dyDescent="0.2">
      <c r="A939" s="175"/>
      <c r="B939" s="204"/>
      <c r="C939" s="161"/>
      <c r="D939" s="161"/>
      <c r="E939" s="161"/>
      <c r="F939" s="782"/>
      <c r="G939" s="783"/>
      <c r="H939" s="987"/>
    </row>
    <row r="940" spans="1:8" s="154" customFormat="1" ht="15.75" customHeight="1" x14ac:dyDescent="0.2">
      <c r="A940" s="175"/>
      <c r="B940" s="204"/>
      <c r="C940" s="161"/>
      <c r="D940" s="161"/>
      <c r="E940" s="161"/>
      <c r="F940" s="782"/>
      <c r="G940" s="783"/>
      <c r="H940" s="987"/>
    </row>
    <row r="941" spans="1:8" s="154" customFormat="1" ht="15.75" customHeight="1" x14ac:dyDescent="0.2">
      <c r="A941" s="175"/>
      <c r="B941" s="204"/>
      <c r="C941" s="161"/>
      <c r="D941" s="161"/>
      <c r="E941" s="161"/>
      <c r="F941" s="782"/>
      <c r="G941" s="783"/>
      <c r="H941" s="987"/>
    </row>
    <row r="942" spans="1:8" s="154" customFormat="1" ht="15.75" customHeight="1" x14ac:dyDescent="0.2">
      <c r="A942" s="175"/>
      <c r="B942" s="204"/>
      <c r="C942" s="161"/>
      <c r="D942" s="161"/>
      <c r="E942" s="161"/>
      <c r="F942" s="782"/>
      <c r="G942" s="783"/>
      <c r="H942" s="987"/>
    </row>
    <row r="943" spans="1:8" s="154" customFormat="1" ht="15.75" customHeight="1" x14ac:dyDescent="0.2">
      <c r="A943" s="175"/>
      <c r="B943" s="204"/>
      <c r="C943" s="161"/>
      <c r="D943" s="161"/>
      <c r="E943" s="161"/>
      <c r="F943" s="782"/>
      <c r="G943" s="783"/>
      <c r="H943" s="987"/>
    </row>
    <row r="944" spans="1:8" s="154" customFormat="1" ht="15.75" customHeight="1" x14ac:dyDescent="0.2">
      <c r="A944" s="175"/>
      <c r="B944" s="204"/>
      <c r="C944" s="161"/>
      <c r="D944" s="161"/>
      <c r="E944" s="161"/>
      <c r="F944" s="782"/>
      <c r="G944" s="783"/>
      <c r="H944" s="987"/>
    </row>
    <row r="945" spans="1:8" s="154" customFormat="1" ht="15.75" customHeight="1" x14ac:dyDescent="0.2">
      <c r="A945" s="175"/>
      <c r="B945" s="204"/>
      <c r="C945" s="161"/>
      <c r="D945" s="161"/>
      <c r="E945" s="161"/>
      <c r="F945" s="782"/>
      <c r="G945" s="783"/>
      <c r="H945" s="987"/>
    </row>
    <row r="946" spans="1:8" s="154" customFormat="1" ht="15.75" customHeight="1" x14ac:dyDescent="0.2">
      <c r="A946" s="175"/>
      <c r="B946" s="204"/>
      <c r="C946" s="161"/>
      <c r="D946" s="161"/>
      <c r="E946" s="161"/>
      <c r="F946" s="782"/>
      <c r="G946" s="783"/>
      <c r="H946" s="987"/>
    </row>
    <row r="947" spans="1:8" s="154" customFormat="1" ht="15.75" customHeight="1" x14ac:dyDescent="0.2">
      <c r="A947" s="175"/>
      <c r="B947" s="204"/>
      <c r="C947" s="161"/>
      <c r="D947" s="161"/>
      <c r="E947" s="161"/>
      <c r="F947" s="782"/>
      <c r="G947" s="783"/>
      <c r="H947" s="987"/>
    </row>
    <row r="948" spans="1:8" s="154" customFormat="1" ht="15.75" customHeight="1" x14ac:dyDescent="0.2">
      <c r="A948" s="175"/>
      <c r="B948" s="204"/>
      <c r="C948" s="161"/>
      <c r="D948" s="161"/>
      <c r="E948" s="161"/>
      <c r="F948" s="782"/>
      <c r="G948" s="783"/>
      <c r="H948" s="987"/>
    </row>
    <row r="949" spans="1:8" s="154" customFormat="1" ht="15.75" customHeight="1" x14ac:dyDescent="0.2">
      <c r="A949" s="175"/>
      <c r="B949" s="204"/>
      <c r="C949" s="161"/>
      <c r="D949" s="161"/>
      <c r="E949" s="161"/>
      <c r="F949" s="782"/>
      <c r="G949" s="783"/>
      <c r="H949" s="987"/>
    </row>
    <row r="950" spans="1:8" s="154" customFormat="1" ht="15.75" customHeight="1" x14ac:dyDescent="0.2">
      <c r="A950" s="175"/>
      <c r="B950" s="204"/>
      <c r="C950" s="161"/>
      <c r="D950" s="161"/>
      <c r="E950" s="161"/>
      <c r="F950" s="782"/>
      <c r="G950" s="783"/>
      <c r="H950" s="987"/>
    </row>
    <row r="951" spans="1:8" s="154" customFormat="1" ht="15.75" customHeight="1" x14ac:dyDescent="0.2">
      <c r="A951" s="175"/>
      <c r="B951" s="204"/>
      <c r="C951" s="161"/>
      <c r="D951" s="161"/>
      <c r="E951" s="161"/>
      <c r="F951" s="782"/>
      <c r="G951" s="783"/>
      <c r="H951" s="987"/>
    </row>
    <row r="952" spans="1:8" s="154" customFormat="1" ht="15.75" customHeight="1" x14ac:dyDescent="0.2">
      <c r="A952" s="175"/>
      <c r="B952" s="204"/>
      <c r="C952" s="161"/>
      <c r="D952" s="161"/>
      <c r="E952" s="161"/>
      <c r="F952" s="782"/>
      <c r="G952" s="783"/>
      <c r="H952" s="987"/>
    </row>
    <row r="953" spans="1:8" s="154" customFormat="1" ht="15.75" customHeight="1" x14ac:dyDescent="0.2">
      <c r="A953" s="175"/>
      <c r="B953" s="204"/>
      <c r="C953" s="161"/>
      <c r="D953" s="161"/>
      <c r="E953" s="161"/>
      <c r="F953" s="782"/>
      <c r="G953" s="783"/>
      <c r="H953" s="987"/>
    </row>
    <row r="954" spans="1:8" s="154" customFormat="1" ht="15.75" customHeight="1" x14ac:dyDescent="0.2">
      <c r="A954" s="175"/>
      <c r="B954" s="204"/>
      <c r="C954" s="161"/>
      <c r="D954" s="161"/>
      <c r="E954" s="161"/>
      <c r="F954" s="782"/>
      <c r="G954" s="783"/>
      <c r="H954" s="987"/>
    </row>
    <row r="955" spans="1:8" s="154" customFormat="1" ht="15.75" customHeight="1" x14ac:dyDescent="0.2">
      <c r="A955" s="175"/>
      <c r="B955" s="204"/>
      <c r="C955" s="161"/>
      <c r="D955" s="161"/>
      <c r="E955" s="161"/>
      <c r="F955" s="782"/>
      <c r="G955" s="783"/>
      <c r="H955" s="987"/>
    </row>
    <row r="956" spans="1:8" s="154" customFormat="1" ht="15.75" customHeight="1" x14ac:dyDescent="0.2">
      <c r="A956" s="175"/>
      <c r="B956" s="204"/>
      <c r="C956" s="161"/>
      <c r="D956" s="161"/>
      <c r="E956" s="161"/>
      <c r="F956" s="782"/>
      <c r="G956" s="783"/>
      <c r="H956" s="987"/>
    </row>
    <row r="957" spans="1:8" s="154" customFormat="1" ht="15.75" customHeight="1" x14ac:dyDescent="0.2">
      <c r="A957" s="175"/>
      <c r="B957" s="204"/>
      <c r="C957" s="161"/>
      <c r="D957" s="161"/>
      <c r="E957" s="161"/>
      <c r="F957" s="782"/>
      <c r="G957" s="783"/>
      <c r="H957" s="987"/>
    </row>
    <row r="958" spans="1:8" s="154" customFormat="1" ht="15.75" customHeight="1" x14ac:dyDescent="0.2">
      <c r="A958" s="175"/>
      <c r="B958" s="204"/>
      <c r="C958" s="161"/>
      <c r="D958" s="161"/>
      <c r="E958" s="161"/>
      <c r="F958" s="782"/>
      <c r="G958" s="783"/>
      <c r="H958" s="987"/>
    </row>
    <row r="959" spans="1:8" s="154" customFormat="1" ht="15.75" customHeight="1" x14ac:dyDescent="0.2">
      <c r="A959" s="175"/>
      <c r="B959" s="204"/>
      <c r="C959" s="161"/>
      <c r="D959" s="161"/>
      <c r="E959" s="161"/>
      <c r="F959" s="782"/>
      <c r="G959" s="783"/>
      <c r="H959" s="987"/>
    </row>
    <row r="960" spans="1:8" s="154" customFormat="1" ht="15.75" customHeight="1" x14ac:dyDescent="0.2">
      <c r="A960" s="175"/>
      <c r="B960" s="204"/>
      <c r="C960" s="161"/>
      <c r="D960" s="161"/>
      <c r="E960" s="161"/>
      <c r="F960" s="782"/>
      <c r="G960" s="783"/>
      <c r="H960" s="987"/>
    </row>
    <row r="961" spans="1:8" s="154" customFormat="1" ht="15.75" customHeight="1" x14ac:dyDescent="0.2">
      <c r="A961" s="175"/>
      <c r="B961" s="204"/>
      <c r="C961" s="161"/>
      <c r="D961" s="161"/>
      <c r="E961" s="161"/>
      <c r="F961" s="782"/>
      <c r="G961" s="783"/>
      <c r="H961" s="987"/>
    </row>
    <row r="962" spans="1:8" s="154" customFormat="1" ht="15.75" customHeight="1" x14ac:dyDescent="0.2">
      <c r="A962" s="175"/>
      <c r="B962" s="204"/>
      <c r="C962" s="161"/>
      <c r="D962" s="161"/>
      <c r="E962" s="161"/>
      <c r="F962" s="782"/>
      <c r="G962" s="783"/>
      <c r="H962" s="987"/>
    </row>
    <row r="963" spans="1:8" s="154" customFormat="1" ht="15.75" customHeight="1" x14ac:dyDescent="0.2">
      <c r="A963" s="175"/>
      <c r="B963" s="204"/>
      <c r="C963" s="161"/>
      <c r="D963" s="161"/>
      <c r="E963" s="161"/>
      <c r="F963" s="782"/>
      <c r="G963" s="783"/>
      <c r="H963" s="987"/>
    </row>
    <row r="964" spans="1:8" s="154" customFormat="1" ht="15.75" customHeight="1" x14ac:dyDescent="0.2">
      <c r="A964" s="175"/>
      <c r="B964" s="204"/>
      <c r="C964" s="161"/>
      <c r="D964" s="161"/>
      <c r="E964" s="161"/>
      <c r="F964" s="782"/>
      <c r="G964" s="783"/>
      <c r="H964" s="987"/>
    </row>
    <row r="965" spans="1:8" s="154" customFormat="1" ht="15.75" customHeight="1" x14ac:dyDescent="0.2">
      <c r="A965" s="175"/>
      <c r="B965" s="204"/>
      <c r="C965" s="161"/>
      <c r="D965" s="161"/>
      <c r="E965" s="161"/>
      <c r="F965" s="782"/>
      <c r="G965" s="783"/>
      <c r="H965" s="987"/>
    </row>
    <row r="966" spans="1:8" s="154" customFormat="1" ht="15.75" customHeight="1" x14ac:dyDescent="0.2">
      <c r="A966" s="175"/>
      <c r="B966" s="204"/>
      <c r="C966" s="161"/>
      <c r="D966" s="161"/>
      <c r="E966" s="161"/>
      <c r="F966" s="782"/>
      <c r="G966" s="783"/>
      <c r="H966" s="987"/>
    </row>
    <row r="967" spans="1:8" s="154" customFormat="1" ht="15.75" customHeight="1" x14ac:dyDescent="0.2">
      <c r="A967" s="175"/>
      <c r="B967" s="204"/>
      <c r="C967" s="161"/>
      <c r="D967" s="161"/>
      <c r="E967" s="161"/>
      <c r="F967" s="782"/>
      <c r="G967" s="783"/>
      <c r="H967" s="987"/>
    </row>
    <row r="968" spans="1:8" s="154" customFormat="1" ht="15.75" customHeight="1" x14ac:dyDescent="0.2">
      <c r="A968" s="175"/>
      <c r="B968" s="204"/>
      <c r="C968" s="161"/>
      <c r="D968" s="161"/>
      <c r="E968" s="161"/>
      <c r="F968" s="782"/>
      <c r="G968" s="783"/>
      <c r="H968" s="987"/>
    </row>
    <row r="969" spans="1:8" s="154" customFormat="1" ht="15.75" customHeight="1" x14ac:dyDescent="0.2">
      <c r="A969" s="175"/>
      <c r="B969" s="204"/>
      <c r="C969" s="161"/>
      <c r="D969" s="161"/>
      <c r="E969" s="161"/>
      <c r="F969" s="782"/>
      <c r="G969" s="783"/>
      <c r="H969" s="987"/>
    </row>
    <row r="970" spans="1:8" s="154" customFormat="1" ht="15.75" customHeight="1" x14ac:dyDescent="0.2">
      <c r="A970" s="175"/>
      <c r="B970" s="204"/>
      <c r="C970" s="161"/>
      <c r="D970" s="161"/>
      <c r="E970" s="161"/>
      <c r="F970" s="782"/>
      <c r="G970" s="783"/>
      <c r="H970" s="987"/>
    </row>
    <row r="971" spans="1:8" s="154" customFormat="1" ht="15.75" customHeight="1" x14ac:dyDescent="0.2">
      <c r="A971" s="175"/>
      <c r="B971" s="204"/>
      <c r="C971" s="161"/>
      <c r="D971" s="161"/>
      <c r="E971" s="161"/>
      <c r="F971" s="782"/>
      <c r="G971" s="783"/>
      <c r="H971" s="987"/>
    </row>
    <row r="972" spans="1:8" s="154" customFormat="1" ht="15.75" customHeight="1" x14ac:dyDescent="0.2">
      <c r="A972" s="175"/>
      <c r="B972" s="204"/>
      <c r="C972" s="161"/>
      <c r="D972" s="161"/>
      <c r="E972" s="161"/>
      <c r="F972" s="782"/>
      <c r="G972" s="783"/>
      <c r="H972" s="987"/>
    </row>
    <row r="973" spans="1:8" s="154" customFormat="1" ht="15.75" customHeight="1" x14ac:dyDescent="0.2">
      <c r="A973" s="175"/>
      <c r="B973" s="204"/>
      <c r="C973" s="161"/>
      <c r="D973" s="161"/>
      <c r="E973" s="161"/>
      <c r="F973" s="782"/>
      <c r="G973" s="783"/>
      <c r="H973" s="987"/>
    </row>
    <row r="974" spans="1:8" s="154" customFormat="1" ht="15.75" customHeight="1" x14ac:dyDescent="0.2">
      <c r="A974" s="175"/>
      <c r="B974" s="204"/>
      <c r="C974" s="161"/>
      <c r="D974" s="161"/>
      <c r="E974" s="161"/>
      <c r="F974" s="782"/>
      <c r="G974" s="783"/>
      <c r="H974" s="987"/>
    </row>
    <row r="975" spans="1:8" s="154" customFormat="1" ht="15.75" customHeight="1" x14ac:dyDescent="0.2">
      <c r="A975" s="175"/>
      <c r="B975" s="204"/>
      <c r="C975" s="161"/>
      <c r="D975" s="161"/>
      <c r="E975" s="161"/>
      <c r="F975" s="782"/>
      <c r="G975" s="783"/>
      <c r="H975" s="987"/>
    </row>
    <row r="976" spans="1:8" s="154" customFormat="1" ht="15.75" customHeight="1" x14ac:dyDescent="0.2">
      <c r="A976" s="175"/>
      <c r="B976" s="204"/>
      <c r="C976" s="161"/>
      <c r="D976" s="161"/>
      <c r="E976" s="161"/>
      <c r="F976" s="782"/>
      <c r="G976" s="783"/>
      <c r="H976" s="987"/>
    </row>
    <row r="977" spans="1:8" s="154" customFormat="1" ht="15.75" customHeight="1" x14ac:dyDescent="0.2">
      <c r="A977" s="175"/>
      <c r="B977" s="204"/>
      <c r="C977" s="161"/>
      <c r="D977" s="161"/>
      <c r="E977" s="161"/>
      <c r="F977" s="782"/>
      <c r="G977" s="783"/>
      <c r="H977" s="987"/>
    </row>
    <row r="978" spans="1:8" s="154" customFormat="1" ht="15.75" customHeight="1" x14ac:dyDescent="0.2">
      <c r="A978" s="175"/>
      <c r="B978" s="204"/>
      <c r="C978" s="161"/>
      <c r="D978" s="161"/>
      <c r="E978" s="161"/>
      <c r="F978" s="782"/>
      <c r="G978" s="783"/>
      <c r="H978" s="987"/>
    </row>
    <row r="979" spans="1:8" s="154" customFormat="1" ht="15.75" customHeight="1" x14ac:dyDescent="0.2">
      <c r="A979" s="175"/>
      <c r="B979" s="204"/>
      <c r="C979" s="161"/>
      <c r="D979" s="161"/>
      <c r="E979" s="161"/>
      <c r="F979" s="782"/>
      <c r="G979" s="783"/>
      <c r="H979" s="987"/>
    </row>
    <row r="980" spans="1:8" s="154" customFormat="1" ht="15.75" customHeight="1" x14ac:dyDescent="0.2">
      <c r="A980" s="175"/>
      <c r="B980" s="204"/>
      <c r="C980" s="161"/>
      <c r="D980" s="161"/>
      <c r="E980" s="161"/>
      <c r="F980" s="782"/>
      <c r="G980" s="783"/>
      <c r="H980" s="987"/>
    </row>
    <row r="981" spans="1:8" s="154" customFormat="1" ht="15.75" customHeight="1" x14ac:dyDescent="0.2">
      <c r="A981" s="175"/>
      <c r="B981" s="204"/>
      <c r="C981" s="161"/>
      <c r="D981" s="161"/>
      <c r="E981" s="161"/>
      <c r="F981" s="782"/>
      <c r="G981" s="783"/>
      <c r="H981" s="987"/>
    </row>
    <row r="982" spans="1:8" s="154" customFormat="1" ht="15.75" customHeight="1" x14ac:dyDescent="0.2">
      <c r="A982" s="175"/>
      <c r="B982" s="204"/>
      <c r="C982" s="161"/>
      <c r="D982" s="161"/>
      <c r="E982" s="161"/>
      <c r="F982" s="782"/>
      <c r="G982" s="783"/>
      <c r="H982" s="987"/>
    </row>
    <row r="983" spans="1:8" s="154" customFormat="1" ht="15.75" customHeight="1" x14ac:dyDescent="0.2">
      <c r="A983" s="175"/>
      <c r="B983" s="204"/>
      <c r="C983" s="161"/>
      <c r="D983" s="161"/>
      <c r="E983" s="161"/>
      <c r="F983" s="782"/>
      <c r="G983" s="783"/>
      <c r="H983" s="987"/>
    </row>
    <row r="984" spans="1:8" s="154" customFormat="1" ht="15.75" customHeight="1" x14ac:dyDescent="0.2">
      <c r="A984" s="175"/>
      <c r="B984" s="204"/>
      <c r="C984" s="161"/>
      <c r="D984" s="161"/>
      <c r="E984" s="161"/>
      <c r="F984" s="782"/>
      <c r="G984" s="783"/>
      <c r="H984" s="987"/>
    </row>
    <row r="985" spans="1:8" s="154" customFormat="1" ht="15.75" customHeight="1" x14ac:dyDescent="0.2">
      <c r="A985" s="175"/>
      <c r="B985" s="204"/>
      <c r="C985" s="161"/>
      <c r="D985" s="161"/>
      <c r="E985" s="161"/>
      <c r="F985" s="782"/>
      <c r="G985" s="783"/>
      <c r="H985" s="987"/>
    </row>
    <row r="986" spans="1:8" s="154" customFormat="1" ht="15.75" customHeight="1" x14ac:dyDescent="0.2">
      <c r="A986" s="175"/>
      <c r="B986" s="204"/>
      <c r="C986" s="161"/>
      <c r="D986" s="161"/>
      <c r="E986" s="161"/>
      <c r="F986" s="782"/>
      <c r="G986" s="783"/>
      <c r="H986" s="987"/>
    </row>
    <row r="987" spans="1:8" s="154" customFormat="1" ht="15.75" customHeight="1" x14ac:dyDescent="0.2">
      <c r="A987" s="175"/>
      <c r="B987" s="204"/>
      <c r="C987" s="161"/>
      <c r="D987" s="161"/>
      <c r="E987" s="161"/>
      <c r="F987" s="782"/>
      <c r="G987" s="783"/>
      <c r="H987" s="987"/>
    </row>
    <row r="988" spans="1:8" s="154" customFormat="1" ht="15.75" customHeight="1" x14ac:dyDescent="0.2">
      <c r="A988" s="175"/>
      <c r="B988" s="204"/>
      <c r="C988" s="161"/>
      <c r="D988" s="161"/>
      <c r="E988" s="161"/>
      <c r="F988" s="782"/>
      <c r="G988" s="783"/>
      <c r="H988" s="987"/>
    </row>
    <row r="989" spans="1:8" s="154" customFormat="1" ht="15.75" customHeight="1" x14ac:dyDescent="0.2">
      <c r="A989" s="175"/>
      <c r="B989" s="204"/>
      <c r="C989" s="161"/>
      <c r="D989" s="161"/>
      <c r="E989" s="161"/>
      <c r="F989" s="782"/>
      <c r="G989" s="783"/>
      <c r="H989" s="987"/>
    </row>
    <row r="990" spans="1:8" s="154" customFormat="1" ht="15.75" customHeight="1" x14ac:dyDescent="0.2">
      <c r="A990" s="175"/>
      <c r="B990" s="204"/>
      <c r="C990" s="161"/>
      <c r="D990" s="161"/>
      <c r="E990" s="161"/>
      <c r="F990" s="782"/>
      <c r="G990" s="783"/>
      <c r="H990" s="987"/>
    </row>
    <row r="991" spans="1:8" s="154" customFormat="1" ht="15.75" customHeight="1" x14ac:dyDescent="0.2">
      <c r="A991" s="175"/>
      <c r="B991" s="204"/>
      <c r="C991" s="161"/>
      <c r="D991" s="161"/>
      <c r="E991" s="161"/>
      <c r="F991" s="782"/>
      <c r="G991" s="783"/>
      <c r="H991" s="987"/>
    </row>
    <row r="992" spans="1:8" s="154" customFormat="1" ht="15.75" customHeight="1" x14ac:dyDescent="0.2">
      <c r="A992" s="175"/>
      <c r="B992" s="204"/>
      <c r="C992" s="161"/>
      <c r="D992" s="161"/>
      <c r="E992" s="161"/>
      <c r="F992" s="782"/>
      <c r="G992" s="783"/>
      <c r="H992" s="987"/>
    </row>
    <row r="993" spans="1:8" s="154" customFormat="1" ht="15.75" customHeight="1" x14ac:dyDescent="0.2">
      <c r="A993" s="175"/>
      <c r="B993" s="204"/>
      <c r="C993" s="161"/>
      <c r="D993" s="161"/>
      <c r="E993" s="161"/>
      <c r="F993" s="782"/>
      <c r="G993" s="783"/>
      <c r="H993" s="987"/>
    </row>
    <row r="994" spans="1:8" s="154" customFormat="1" ht="15.75" customHeight="1" x14ac:dyDescent="0.2">
      <c r="A994" s="175"/>
      <c r="B994" s="204"/>
      <c r="C994" s="161"/>
      <c r="D994" s="161"/>
      <c r="E994" s="161"/>
      <c r="F994" s="782"/>
      <c r="G994" s="783"/>
      <c r="H994" s="987"/>
    </row>
    <row r="995" spans="1:8" s="154" customFormat="1" ht="15.75" customHeight="1" x14ac:dyDescent="0.2">
      <c r="A995" s="175"/>
      <c r="B995" s="204"/>
      <c r="C995" s="161"/>
      <c r="D995" s="161"/>
      <c r="E995" s="161"/>
      <c r="F995" s="782"/>
      <c r="G995" s="783"/>
      <c r="H995" s="987"/>
    </row>
    <row r="996" spans="1:8" s="154" customFormat="1" ht="15.75" customHeight="1" x14ac:dyDescent="0.2">
      <c r="A996" s="175"/>
      <c r="B996" s="204"/>
      <c r="C996" s="161"/>
      <c r="D996" s="161"/>
      <c r="E996" s="161"/>
      <c r="F996" s="782"/>
      <c r="G996" s="783"/>
      <c r="H996" s="987"/>
    </row>
    <row r="997" spans="1:8" s="154" customFormat="1" ht="15.75" customHeight="1" x14ac:dyDescent="0.2">
      <c r="A997" s="175"/>
      <c r="B997" s="204"/>
      <c r="C997" s="161"/>
      <c r="D997" s="161"/>
      <c r="E997" s="161"/>
      <c r="F997" s="782"/>
      <c r="G997" s="783"/>
      <c r="H997" s="987"/>
    </row>
    <row r="998" spans="1:8" s="154" customFormat="1" ht="15.75" customHeight="1" x14ac:dyDescent="0.2">
      <c r="A998" s="175"/>
      <c r="B998" s="204"/>
      <c r="C998" s="161"/>
      <c r="D998" s="161"/>
      <c r="E998" s="161"/>
      <c r="F998" s="782"/>
      <c r="G998" s="783"/>
      <c r="H998" s="987"/>
    </row>
    <row r="999" spans="1:8" s="154" customFormat="1" ht="15.75" customHeight="1" x14ac:dyDescent="0.2">
      <c r="A999" s="175"/>
      <c r="B999" s="204"/>
      <c r="C999" s="161"/>
      <c r="D999" s="161"/>
      <c r="E999" s="161"/>
      <c r="F999" s="782"/>
      <c r="G999" s="783"/>
      <c r="H999" s="987"/>
    </row>
    <row r="1000" spans="1:8" s="154" customFormat="1" ht="15.75" customHeight="1" x14ac:dyDescent="0.2">
      <c r="A1000" s="175"/>
      <c r="B1000" s="204"/>
      <c r="C1000" s="161"/>
      <c r="D1000" s="161"/>
      <c r="E1000" s="161"/>
      <c r="F1000" s="782"/>
      <c r="G1000" s="783"/>
      <c r="H1000" s="987"/>
    </row>
    <row r="1001" spans="1:8" s="154" customFormat="1" ht="15.75" customHeight="1" x14ac:dyDescent="0.2">
      <c r="A1001" s="175"/>
      <c r="B1001" s="204"/>
      <c r="C1001" s="161"/>
      <c r="D1001" s="161"/>
      <c r="E1001" s="161"/>
      <c r="F1001" s="782"/>
      <c r="G1001" s="783"/>
      <c r="H1001" s="987"/>
    </row>
    <row r="1002" spans="1:8" s="154" customFormat="1" ht="15.75" customHeight="1" x14ac:dyDescent="0.2">
      <c r="A1002" s="175"/>
      <c r="B1002" s="204"/>
      <c r="C1002" s="161"/>
      <c r="D1002" s="161"/>
      <c r="E1002" s="161"/>
      <c r="F1002" s="782"/>
      <c r="G1002" s="783"/>
      <c r="H1002" s="987"/>
    </row>
    <row r="1003" spans="1:8" s="154" customFormat="1" ht="15.75" customHeight="1" x14ac:dyDescent="0.2">
      <c r="A1003" s="175"/>
      <c r="B1003" s="204"/>
      <c r="C1003" s="161"/>
      <c r="D1003" s="161"/>
      <c r="E1003" s="161"/>
      <c r="F1003" s="782"/>
      <c r="G1003" s="783"/>
      <c r="H1003" s="987"/>
    </row>
    <row r="1004" spans="1:8" s="154" customFormat="1" ht="15.75" customHeight="1" x14ac:dyDescent="0.2">
      <c r="A1004" s="175"/>
      <c r="B1004" s="204"/>
      <c r="C1004" s="161"/>
      <c r="D1004" s="161"/>
      <c r="E1004" s="161"/>
      <c r="F1004" s="782"/>
      <c r="G1004" s="783"/>
      <c r="H1004" s="987"/>
    </row>
    <row r="1005" spans="1:8" s="154" customFormat="1" ht="15.75" customHeight="1" x14ac:dyDescent="0.2">
      <c r="A1005" s="175"/>
      <c r="B1005" s="204"/>
      <c r="C1005" s="161"/>
      <c r="D1005" s="161"/>
      <c r="E1005" s="161"/>
      <c r="F1005" s="782"/>
      <c r="G1005" s="783"/>
      <c r="H1005" s="987"/>
    </row>
    <row r="1006" spans="1:8" s="154" customFormat="1" ht="15.75" customHeight="1" x14ac:dyDescent="0.2">
      <c r="A1006" s="175"/>
      <c r="B1006" s="204"/>
      <c r="C1006" s="161"/>
      <c r="D1006" s="161"/>
      <c r="E1006" s="161"/>
      <c r="F1006" s="782"/>
      <c r="G1006" s="783"/>
      <c r="H1006" s="987"/>
    </row>
    <row r="1007" spans="1:8" s="154" customFormat="1" ht="15.75" customHeight="1" x14ac:dyDescent="0.2">
      <c r="A1007" s="175"/>
      <c r="B1007" s="204"/>
      <c r="C1007" s="161"/>
      <c r="D1007" s="161"/>
      <c r="E1007" s="161"/>
      <c r="F1007" s="782"/>
      <c r="G1007" s="783"/>
      <c r="H1007" s="987"/>
    </row>
    <row r="1008" spans="1:8" s="154" customFormat="1" ht="15.75" customHeight="1" x14ac:dyDescent="0.2">
      <c r="A1008" s="175"/>
      <c r="B1008" s="204"/>
      <c r="C1008" s="161"/>
      <c r="D1008" s="161"/>
      <c r="E1008" s="161"/>
      <c r="F1008" s="782"/>
      <c r="G1008" s="783"/>
      <c r="H1008" s="987"/>
    </row>
    <row r="1009" spans="1:8" s="154" customFormat="1" ht="15.75" customHeight="1" x14ac:dyDescent="0.2">
      <c r="A1009" s="175"/>
      <c r="B1009" s="204"/>
      <c r="C1009" s="161"/>
      <c r="D1009" s="161"/>
      <c r="E1009" s="161"/>
      <c r="F1009" s="782"/>
      <c r="G1009" s="783"/>
      <c r="H1009" s="987"/>
    </row>
    <row r="1010" spans="1:8" s="154" customFormat="1" ht="15.75" customHeight="1" x14ac:dyDescent="0.2">
      <c r="A1010" s="175"/>
      <c r="B1010" s="204"/>
      <c r="C1010" s="161"/>
      <c r="D1010" s="161"/>
      <c r="E1010" s="161"/>
      <c r="F1010" s="782"/>
      <c r="G1010" s="783"/>
      <c r="H1010" s="987"/>
    </row>
    <row r="1011" spans="1:8" s="154" customFormat="1" ht="15.75" customHeight="1" x14ac:dyDescent="0.2">
      <c r="A1011" s="175"/>
      <c r="B1011" s="204"/>
      <c r="C1011" s="161"/>
      <c r="D1011" s="161"/>
      <c r="E1011" s="161"/>
      <c r="F1011" s="782"/>
      <c r="G1011" s="783"/>
      <c r="H1011" s="987"/>
    </row>
    <row r="1012" spans="1:8" s="154" customFormat="1" ht="15.75" customHeight="1" x14ac:dyDescent="0.2">
      <c r="A1012" s="175"/>
      <c r="B1012" s="204"/>
      <c r="C1012" s="161"/>
      <c r="D1012" s="161"/>
      <c r="E1012" s="161"/>
      <c r="F1012" s="782"/>
      <c r="G1012" s="783"/>
      <c r="H1012" s="987"/>
    </row>
    <row r="1013" spans="1:8" s="154" customFormat="1" ht="15.75" customHeight="1" x14ac:dyDescent="0.2">
      <c r="A1013" s="175"/>
      <c r="B1013" s="204"/>
      <c r="C1013" s="161"/>
      <c r="D1013" s="161"/>
      <c r="E1013" s="161"/>
      <c r="F1013" s="782"/>
      <c r="G1013" s="783"/>
      <c r="H1013" s="987"/>
    </row>
    <row r="1014" spans="1:8" s="154" customFormat="1" ht="15.75" customHeight="1" x14ac:dyDescent="0.2">
      <c r="A1014" s="175"/>
      <c r="B1014" s="204"/>
      <c r="C1014" s="161"/>
      <c r="D1014" s="161"/>
      <c r="E1014" s="161"/>
      <c r="F1014" s="782"/>
      <c r="G1014" s="783"/>
      <c r="H1014" s="987"/>
    </row>
    <row r="1015" spans="1:8" s="154" customFormat="1" ht="15.75" customHeight="1" x14ac:dyDescent="0.2">
      <c r="A1015" s="175"/>
      <c r="B1015" s="204"/>
      <c r="C1015" s="161"/>
      <c r="D1015" s="161"/>
      <c r="E1015" s="161"/>
      <c r="F1015" s="782"/>
      <c r="G1015" s="783"/>
      <c r="H1015" s="987"/>
    </row>
    <row r="1016" spans="1:8" s="154" customFormat="1" ht="15.75" customHeight="1" x14ac:dyDescent="0.2">
      <c r="A1016" s="175"/>
      <c r="B1016" s="204"/>
      <c r="C1016" s="161"/>
      <c r="D1016" s="161"/>
      <c r="E1016" s="161"/>
      <c r="F1016" s="782"/>
      <c r="G1016" s="783"/>
      <c r="H1016" s="987"/>
    </row>
    <row r="1017" spans="1:8" s="154" customFormat="1" ht="15.75" customHeight="1" x14ac:dyDescent="0.2">
      <c r="A1017" s="175"/>
      <c r="B1017" s="204"/>
      <c r="C1017" s="161"/>
      <c r="D1017" s="161"/>
      <c r="E1017" s="161"/>
      <c r="F1017" s="782"/>
      <c r="G1017" s="783"/>
      <c r="H1017" s="987"/>
    </row>
    <row r="1018" spans="1:8" s="154" customFormat="1" ht="15.75" customHeight="1" x14ac:dyDescent="0.2">
      <c r="A1018" s="175"/>
      <c r="B1018" s="204"/>
      <c r="C1018" s="161"/>
      <c r="D1018" s="161"/>
      <c r="E1018" s="161"/>
      <c r="F1018" s="782"/>
      <c r="G1018" s="783"/>
      <c r="H1018" s="987"/>
    </row>
    <row r="1019" spans="1:8" s="154" customFormat="1" ht="15.75" customHeight="1" x14ac:dyDescent="0.2">
      <c r="A1019" s="175"/>
      <c r="B1019" s="204"/>
      <c r="C1019" s="161"/>
      <c r="D1019" s="161"/>
      <c r="E1019" s="161"/>
      <c r="F1019" s="782"/>
      <c r="G1019" s="783"/>
      <c r="H1019" s="987"/>
    </row>
    <row r="1020" spans="1:8" s="154" customFormat="1" ht="15.75" customHeight="1" x14ac:dyDescent="0.2">
      <c r="A1020" s="175"/>
      <c r="B1020" s="204"/>
      <c r="C1020" s="161"/>
      <c r="D1020" s="161"/>
      <c r="E1020" s="161"/>
      <c r="F1020" s="782"/>
      <c r="G1020" s="783"/>
      <c r="H1020" s="987"/>
    </row>
    <row r="1021" spans="1:8" s="154" customFormat="1" ht="15.75" customHeight="1" x14ac:dyDescent="0.2">
      <c r="A1021" s="175"/>
      <c r="B1021" s="204"/>
      <c r="C1021" s="161"/>
      <c r="D1021" s="161"/>
      <c r="E1021" s="161"/>
      <c r="F1021" s="782"/>
      <c r="G1021" s="783"/>
      <c r="H1021" s="987"/>
    </row>
    <row r="1022" spans="1:8" s="154" customFormat="1" ht="15.75" customHeight="1" x14ac:dyDescent="0.2">
      <c r="A1022" s="175"/>
      <c r="B1022" s="204"/>
      <c r="C1022" s="161"/>
      <c r="D1022" s="161"/>
      <c r="E1022" s="161"/>
      <c r="F1022" s="782"/>
      <c r="G1022" s="783"/>
      <c r="H1022" s="987"/>
    </row>
    <row r="1023" spans="1:8" s="154" customFormat="1" ht="15.75" customHeight="1" x14ac:dyDescent="0.2">
      <c r="A1023" s="175"/>
      <c r="B1023" s="204"/>
      <c r="C1023" s="161"/>
      <c r="D1023" s="161"/>
      <c r="E1023" s="161"/>
      <c r="F1023" s="782"/>
      <c r="G1023" s="783"/>
      <c r="H1023" s="987"/>
    </row>
    <row r="1024" spans="1:8" s="154" customFormat="1" ht="15.75" customHeight="1" x14ac:dyDescent="0.2">
      <c r="A1024" s="175"/>
      <c r="B1024" s="204"/>
      <c r="C1024" s="161"/>
      <c r="D1024" s="161"/>
      <c r="E1024" s="161"/>
      <c r="F1024" s="782"/>
      <c r="G1024" s="783"/>
      <c r="H1024" s="987"/>
    </row>
    <row r="1025" spans="1:8" s="154" customFormat="1" ht="15.75" customHeight="1" x14ac:dyDescent="0.2">
      <c r="A1025" s="175"/>
      <c r="B1025" s="204"/>
      <c r="C1025" s="161"/>
      <c r="D1025" s="161"/>
      <c r="E1025" s="161"/>
      <c r="F1025" s="782"/>
      <c r="G1025" s="783"/>
      <c r="H1025" s="987"/>
    </row>
    <row r="1026" spans="1:8" s="154" customFormat="1" ht="15.75" customHeight="1" x14ac:dyDescent="0.2">
      <c r="A1026" s="175"/>
      <c r="B1026" s="204"/>
      <c r="C1026" s="161"/>
      <c r="D1026" s="161"/>
      <c r="E1026" s="161"/>
      <c r="F1026" s="782"/>
      <c r="G1026" s="783"/>
      <c r="H1026" s="987"/>
    </row>
    <row r="1027" spans="1:8" s="154" customFormat="1" ht="15.75" customHeight="1" x14ac:dyDescent="0.2">
      <c r="A1027" s="175"/>
      <c r="B1027" s="204"/>
      <c r="C1027" s="161"/>
      <c r="D1027" s="161"/>
      <c r="E1027" s="161"/>
      <c r="F1027" s="782"/>
      <c r="G1027" s="783"/>
      <c r="H1027" s="987"/>
    </row>
    <row r="1028" spans="1:8" s="154" customFormat="1" ht="15.75" customHeight="1" x14ac:dyDescent="0.2">
      <c r="A1028" s="175"/>
      <c r="B1028" s="204"/>
      <c r="C1028" s="161"/>
      <c r="D1028" s="161"/>
      <c r="E1028" s="161"/>
      <c r="F1028" s="782"/>
      <c r="G1028" s="783"/>
      <c r="H1028" s="987"/>
    </row>
    <row r="1029" spans="1:8" s="154" customFormat="1" ht="15.75" customHeight="1" x14ac:dyDescent="0.2">
      <c r="A1029" s="175"/>
      <c r="B1029" s="204"/>
      <c r="C1029" s="161"/>
      <c r="D1029" s="161"/>
      <c r="E1029" s="161"/>
      <c r="F1029" s="782"/>
      <c r="G1029" s="783"/>
      <c r="H1029" s="987"/>
    </row>
    <row r="1030" spans="1:8" s="154" customFormat="1" ht="15.75" customHeight="1" x14ac:dyDescent="0.2">
      <c r="A1030" s="175"/>
      <c r="B1030" s="204"/>
      <c r="C1030" s="161"/>
      <c r="D1030" s="161"/>
      <c r="E1030" s="161"/>
      <c r="F1030" s="782"/>
      <c r="G1030" s="783"/>
      <c r="H1030" s="987"/>
    </row>
    <row r="1031" spans="1:8" s="154" customFormat="1" ht="15.75" customHeight="1" x14ac:dyDescent="0.2">
      <c r="A1031" s="175"/>
      <c r="B1031" s="204"/>
      <c r="C1031" s="161"/>
      <c r="D1031" s="161"/>
      <c r="E1031" s="161"/>
      <c r="F1031" s="782"/>
      <c r="G1031" s="783"/>
      <c r="H1031" s="987"/>
    </row>
    <row r="1032" spans="1:8" s="154" customFormat="1" ht="15.75" customHeight="1" x14ac:dyDescent="0.2">
      <c r="A1032" s="175"/>
      <c r="B1032" s="204"/>
      <c r="C1032" s="161"/>
      <c r="D1032" s="161"/>
      <c r="E1032" s="161"/>
      <c r="F1032" s="782"/>
      <c r="G1032" s="783"/>
      <c r="H1032" s="987"/>
    </row>
    <row r="1033" spans="1:8" s="154" customFormat="1" ht="15.75" customHeight="1" x14ac:dyDescent="0.2">
      <c r="A1033" s="175"/>
      <c r="B1033" s="204"/>
      <c r="C1033" s="161"/>
      <c r="D1033" s="161"/>
      <c r="E1033" s="161"/>
      <c r="F1033" s="782"/>
      <c r="G1033" s="783"/>
      <c r="H1033" s="987"/>
    </row>
    <row r="1034" spans="1:8" s="154" customFormat="1" ht="15.75" customHeight="1" x14ac:dyDescent="0.2">
      <c r="A1034" s="175"/>
      <c r="B1034" s="204"/>
      <c r="C1034" s="161"/>
      <c r="D1034" s="161"/>
      <c r="E1034" s="161"/>
      <c r="F1034" s="782"/>
      <c r="G1034" s="783"/>
      <c r="H1034" s="987"/>
    </row>
    <row r="1035" spans="1:8" s="154" customFormat="1" ht="15.75" customHeight="1" x14ac:dyDescent="0.2">
      <c r="A1035" s="175"/>
      <c r="B1035" s="204"/>
      <c r="C1035" s="161"/>
      <c r="D1035" s="161"/>
      <c r="E1035" s="161"/>
      <c r="F1035" s="782"/>
      <c r="G1035" s="783"/>
      <c r="H1035" s="987"/>
    </row>
    <row r="1036" spans="1:8" s="154" customFormat="1" ht="15.75" customHeight="1" x14ac:dyDescent="0.2">
      <c r="A1036" s="175"/>
      <c r="B1036" s="204"/>
      <c r="C1036" s="161"/>
      <c r="D1036" s="161"/>
      <c r="E1036" s="161"/>
      <c r="F1036" s="782"/>
      <c r="G1036" s="783"/>
      <c r="H1036" s="987"/>
    </row>
    <row r="1037" spans="1:8" s="154" customFormat="1" ht="15.75" customHeight="1" x14ac:dyDescent="0.2">
      <c r="A1037" s="175"/>
      <c r="B1037" s="204"/>
      <c r="C1037" s="161"/>
      <c r="D1037" s="161"/>
      <c r="E1037" s="161"/>
      <c r="F1037" s="782"/>
      <c r="G1037" s="783"/>
      <c r="H1037" s="987"/>
    </row>
    <row r="1038" spans="1:8" s="154" customFormat="1" ht="15.75" customHeight="1" x14ac:dyDescent="0.2">
      <c r="A1038" s="175"/>
      <c r="B1038" s="204"/>
      <c r="C1038" s="161"/>
      <c r="D1038" s="161"/>
      <c r="E1038" s="161"/>
      <c r="F1038" s="782"/>
      <c r="G1038" s="783"/>
      <c r="H1038" s="987"/>
    </row>
    <row r="1039" spans="1:8" s="154" customFormat="1" ht="15.75" customHeight="1" x14ac:dyDescent="0.2">
      <c r="A1039" s="175"/>
      <c r="B1039" s="204"/>
      <c r="C1039" s="161"/>
      <c r="D1039" s="161"/>
      <c r="E1039" s="161"/>
      <c r="F1039" s="782"/>
      <c r="G1039" s="783"/>
      <c r="H1039" s="987"/>
    </row>
    <row r="1040" spans="1:8" s="154" customFormat="1" ht="15.75" customHeight="1" x14ac:dyDescent="0.2">
      <c r="A1040" s="175"/>
      <c r="B1040" s="204"/>
      <c r="C1040" s="161"/>
      <c r="D1040" s="161"/>
      <c r="E1040" s="161"/>
      <c r="F1040" s="782"/>
      <c r="G1040" s="783"/>
      <c r="H1040" s="987"/>
    </row>
    <row r="1041" spans="1:8" s="154" customFormat="1" ht="15.75" customHeight="1" x14ac:dyDescent="0.2">
      <c r="A1041" s="175"/>
      <c r="B1041" s="204"/>
      <c r="C1041" s="161"/>
      <c r="D1041" s="161"/>
      <c r="E1041" s="161"/>
      <c r="F1041" s="782"/>
      <c r="G1041" s="783"/>
      <c r="H1041" s="987"/>
    </row>
    <row r="1042" spans="1:8" s="154" customFormat="1" ht="15.75" customHeight="1" x14ac:dyDescent="0.2">
      <c r="A1042" s="175"/>
      <c r="B1042" s="204"/>
      <c r="C1042" s="161"/>
      <c r="D1042" s="161"/>
      <c r="E1042" s="161"/>
      <c r="F1042" s="782"/>
      <c r="G1042" s="783"/>
      <c r="H1042" s="987"/>
    </row>
    <row r="1043" spans="1:8" s="154" customFormat="1" ht="15.75" customHeight="1" x14ac:dyDescent="0.2">
      <c r="A1043" s="175"/>
      <c r="B1043" s="204"/>
      <c r="C1043" s="161"/>
      <c r="D1043" s="161"/>
      <c r="E1043" s="161"/>
      <c r="F1043" s="782"/>
      <c r="G1043" s="783"/>
      <c r="H1043" s="987"/>
    </row>
    <row r="1044" spans="1:8" s="154" customFormat="1" ht="15.75" customHeight="1" x14ac:dyDescent="0.2">
      <c r="A1044" s="175"/>
      <c r="B1044" s="204"/>
      <c r="C1044" s="161"/>
      <c r="D1044" s="161"/>
      <c r="E1044" s="161"/>
      <c r="F1044" s="782"/>
      <c r="G1044" s="783"/>
      <c r="H1044" s="987"/>
    </row>
    <row r="1045" spans="1:8" s="154" customFormat="1" ht="15.75" customHeight="1" x14ac:dyDescent="0.2">
      <c r="A1045" s="175"/>
      <c r="B1045" s="204"/>
      <c r="C1045" s="161"/>
      <c r="D1045" s="161"/>
      <c r="E1045" s="161"/>
      <c r="F1045" s="782"/>
      <c r="G1045" s="783"/>
      <c r="H1045" s="987"/>
    </row>
    <row r="1046" spans="1:8" s="154" customFormat="1" ht="15.75" customHeight="1" x14ac:dyDescent="0.2">
      <c r="A1046" s="175"/>
      <c r="B1046" s="204"/>
      <c r="C1046" s="161"/>
      <c r="D1046" s="161"/>
      <c r="E1046" s="161"/>
      <c r="F1046" s="782"/>
      <c r="G1046" s="783"/>
      <c r="H1046" s="987"/>
    </row>
    <row r="1047" spans="1:8" s="154" customFormat="1" ht="15.75" customHeight="1" x14ac:dyDescent="0.2">
      <c r="A1047" s="175"/>
      <c r="B1047" s="204"/>
      <c r="C1047" s="161"/>
      <c r="D1047" s="161"/>
      <c r="E1047" s="161"/>
      <c r="F1047" s="782"/>
      <c r="G1047" s="783"/>
      <c r="H1047" s="987"/>
    </row>
    <row r="1048" spans="1:8" s="154" customFormat="1" ht="15.75" customHeight="1" x14ac:dyDescent="0.2">
      <c r="A1048" s="175"/>
      <c r="B1048" s="204"/>
      <c r="C1048" s="161"/>
      <c r="D1048" s="161"/>
      <c r="E1048" s="161"/>
      <c r="F1048" s="782"/>
      <c r="G1048" s="783"/>
      <c r="H1048" s="987"/>
    </row>
    <row r="1049" spans="1:8" s="154" customFormat="1" ht="15.75" customHeight="1" x14ac:dyDescent="0.2">
      <c r="A1049" s="175"/>
      <c r="B1049" s="204"/>
      <c r="C1049" s="161"/>
      <c r="D1049" s="161"/>
      <c r="E1049" s="161"/>
      <c r="F1049" s="782"/>
      <c r="G1049" s="783"/>
      <c r="H1049" s="987"/>
    </row>
    <row r="1050" spans="1:8" s="154" customFormat="1" ht="15.75" customHeight="1" x14ac:dyDescent="0.2">
      <c r="A1050" s="175"/>
      <c r="B1050" s="204"/>
      <c r="C1050" s="161"/>
      <c r="D1050" s="161"/>
      <c r="E1050" s="161"/>
      <c r="F1050" s="782"/>
      <c r="G1050" s="783"/>
      <c r="H1050" s="987"/>
    </row>
    <row r="1051" spans="1:8" s="154" customFormat="1" ht="15.75" customHeight="1" x14ac:dyDescent="0.2">
      <c r="A1051" s="175"/>
      <c r="B1051" s="204"/>
      <c r="C1051" s="161"/>
      <c r="D1051" s="161"/>
      <c r="E1051" s="161"/>
      <c r="F1051" s="782"/>
      <c r="G1051" s="783"/>
      <c r="H1051" s="987"/>
    </row>
    <row r="1052" spans="1:8" s="154" customFormat="1" ht="15.75" customHeight="1" x14ac:dyDescent="0.2">
      <c r="A1052" s="175"/>
      <c r="B1052" s="204"/>
      <c r="C1052" s="161"/>
      <c r="D1052" s="161"/>
      <c r="E1052" s="161"/>
      <c r="F1052" s="782"/>
      <c r="G1052" s="783"/>
      <c r="H1052" s="987"/>
    </row>
    <row r="1053" spans="1:8" s="154" customFormat="1" ht="15.75" customHeight="1" x14ac:dyDescent="0.2">
      <c r="A1053" s="175"/>
      <c r="B1053" s="204"/>
      <c r="C1053" s="161"/>
      <c r="D1053" s="161"/>
      <c r="E1053" s="161"/>
      <c r="F1053" s="782"/>
      <c r="G1053" s="783"/>
      <c r="H1053" s="987"/>
    </row>
    <row r="1054" spans="1:8" s="154" customFormat="1" ht="15.75" customHeight="1" x14ac:dyDescent="0.2">
      <c r="A1054" s="175"/>
      <c r="B1054" s="204"/>
      <c r="C1054" s="161"/>
      <c r="D1054" s="161"/>
      <c r="E1054" s="161"/>
      <c r="F1054" s="782"/>
      <c r="G1054" s="783"/>
      <c r="H1054" s="987"/>
    </row>
    <row r="1055" spans="1:8" s="154" customFormat="1" ht="15.75" customHeight="1" x14ac:dyDescent="0.2">
      <c r="A1055" s="175"/>
      <c r="B1055" s="204"/>
      <c r="C1055" s="161"/>
      <c r="D1055" s="161"/>
      <c r="E1055" s="161"/>
      <c r="F1055" s="782"/>
      <c r="G1055" s="783"/>
      <c r="H1055" s="987"/>
    </row>
    <row r="1056" spans="1:8" s="154" customFormat="1" ht="15.75" customHeight="1" x14ac:dyDescent="0.2">
      <c r="A1056" s="175"/>
      <c r="B1056" s="204"/>
      <c r="C1056" s="161"/>
      <c r="D1056" s="161"/>
      <c r="E1056" s="161"/>
      <c r="F1056" s="782"/>
      <c r="G1056" s="783"/>
      <c r="H1056" s="987"/>
    </row>
    <row r="1057" spans="1:12" s="154" customFormat="1" ht="15.75" customHeight="1" x14ac:dyDescent="0.2">
      <c r="A1057" s="175"/>
      <c r="B1057" s="204"/>
      <c r="C1057" s="161"/>
      <c r="D1057" s="161"/>
      <c r="E1057" s="161"/>
      <c r="F1057" s="782"/>
      <c r="G1057" s="783"/>
      <c r="H1057" s="987"/>
    </row>
    <row r="1058" spans="1:12" s="154" customFormat="1" ht="15.75" customHeight="1" x14ac:dyDescent="0.2">
      <c r="A1058" s="175"/>
      <c r="B1058" s="204"/>
      <c r="C1058" s="161"/>
      <c r="D1058" s="161"/>
      <c r="E1058" s="161"/>
      <c r="F1058" s="782"/>
      <c r="G1058" s="783"/>
      <c r="H1058" s="987"/>
    </row>
    <row r="1059" spans="1:12" s="154" customFormat="1" ht="15.75" customHeight="1" x14ac:dyDescent="0.2">
      <c r="A1059" s="175"/>
      <c r="B1059" s="204"/>
      <c r="C1059" s="161"/>
      <c r="D1059" s="161"/>
      <c r="E1059" s="161"/>
      <c r="F1059" s="782"/>
      <c r="G1059" s="783"/>
      <c r="H1059" s="987"/>
    </row>
    <row r="1060" spans="1:12" s="154" customFormat="1" ht="15.75" customHeight="1" x14ac:dyDescent="0.2">
      <c r="A1060" s="175"/>
      <c r="B1060" s="204"/>
      <c r="C1060" s="161"/>
      <c r="D1060" s="161"/>
      <c r="E1060" s="161"/>
      <c r="F1060" s="782"/>
      <c r="G1060" s="783"/>
      <c r="H1060" s="987"/>
    </row>
    <row r="1061" spans="1:12" s="154" customFormat="1" ht="15.75" customHeight="1" x14ac:dyDescent="0.2">
      <c r="A1061" s="175"/>
      <c r="B1061" s="204"/>
      <c r="C1061" s="161"/>
      <c r="D1061" s="161"/>
      <c r="E1061" s="161"/>
      <c r="F1061" s="782"/>
      <c r="G1061" s="783"/>
      <c r="H1061" s="987"/>
    </row>
    <row r="1062" spans="1:12" s="154" customFormat="1" ht="15.75" customHeight="1" x14ac:dyDescent="0.2">
      <c r="A1062" s="175"/>
      <c r="B1062" s="204"/>
      <c r="C1062" s="161"/>
      <c r="D1062" s="161"/>
      <c r="E1062" s="161"/>
      <c r="F1062" s="782"/>
      <c r="G1062" s="783"/>
      <c r="H1062" s="987"/>
    </row>
    <row r="1063" spans="1:12" s="154" customFormat="1" ht="15.75" customHeight="1" x14ac:dyDescent="0.2">
      <c r="A1063" s="175"/>
      <c r="B1063" s="204"/>
      <c r="C1063" s="161"/>
      <c r="D1063" s="161"/>
      <c r="E1063" s="161"/>
      <c r="F1063" s="782"/>
      <c r="G1063" s="783"/>
      <c r="H1063" s="987"/>
    </row>
    <row r="1064" spans="1:12" s="154" customFormat="1" ht="15.75" customHeight="1" x14ac:dyDescent="0.2">
      <c r="A1064" s="175"/>
      <c r="B1064" s="204"/>
      <c r="C1064" s="161"/>
      <c r="D1064" s="161"/>
      <c r="E1064" s="161"/>
      <c r="F1064" s="782"/>
      <c r="G1064" s="783"/>
      <c r="H1064" s="987"/>
    </row>
    <row r="1065" spans="1:12" s="154" customFormat="1" ht="15.75" customHeight="1" x14ac:dyDescent="0.2">
      <c r="A1065" s="175"/>
      <c r="B1065" s="204"/>
      <c r="C1065" s="161"/>
      <c r="D1065" s="161"/>
      <c r="E1065" s="161"/>
      <c r="F1065" s="782"/>
      <c r="G1065" s="783"/>
      <c r="H1065" s="987"/>
    </row>
    <row r="1066" spans="1:12" s="154" customFormat="1" ht="15.75" customHeight="1" x14ac:dyDescent="0.2">
      <c r="A1066" s="175"/>
      <c r="B1066" s="204"/>
      <c r="C1066" s="161"/>
      <c r="D1066" s="161"/>
      <c r="E1066" s="161"/>
      <c r="F1066" s="782"/>
      <c r="G1066" s="783"/>
      <c r="H1066" s="987"/>
    </row>
    <row r="1067" spans="1:12" s="154" customFormat="1" ht="15.75" customHeight="1" x14ac:dyDescent="0.2">
      <c r="A1067" s="175"/>
      <c r="B1067" s="204"/>
      <c r="C1067" s="161"/>
      <c r="D1067" s="161"/>
      <c r="E1067" s="161"/>
      <c r="F1067" s="782"/>
      <c r="G1067" s="783"/>
      <c r="H1067" s="987"/>
    </row>
    <row r="1068" spans="1:12" s="154" customFormat="1" ht="15.75" customHeight="1" x14ac:dyDescent="0.2">
      <c r="A1068" s="175"/>
      <c r="B1068" s="204"/>
      <c r="C1068" s="161"/>
      <c r="D1068" s="161"/>
      <c r="E1068" s="161"/>
      <c r="F1068" s="782"/>
      <c r="G1068" s="783"/>
      <c r="H1068" s="987"/>
    </row>
    <row r="1069" spans="1:12" s="154" customFormat="1" ht="15" customHeight="1" x14ac:dyDescent="0.2">
      <c r="A1069" s="175"/>
      <c r="B1069" s="204"/>
      <c r="C1069" s="161"/>
      <c r="D1069" s="161"/>
      <c r="E1069" s="161"/>
      <c r="F1069" s="782"/>
      <c r="G1069" s="783"/>
      <c r="H1069" s="987"/>
      <c r="I1069" s="725"/>
      <c r="J1069" s="725"/>
      <c r="K1069" s="725"/>
      <c r="L1069" s="725"/>
    </row>
    <row r="1070" spans="1:12" s="154" customFormat="1" ht="15" customHeight="1" x14ac:dyDescent="0.2">
      <c r="A1070" s="175"/>
      <c r="B1070" s="204"/>
      <c r="C1070" s="161"/>
      <c r="D1070" s="161"/>
      <c r="E1070" s="161"/>
      <c r="F1070" s="782"/>
      <c r="G1070" s="783"/>
      <c r="H1070" s="987"/>
      <c r="I1070" s="725"/>
      <c r="J1070" s="725"/>
      <c r="K1070" s="725"/>
      <c r="L1070" s="725"/>
    </row>
    <row r="1071" spans="1:12" s="154" customFormat="1" ht="15" customHeight="1" x14ac:dyDescent="0.2">
      <c r="A1071" s="175"/>
      <c r="B1071" s="204"/>
      <c r="C1071" s="161"/>
      <c r="D1071" s="161"/>
      <c r="E1071" s="161"/>
      <c r="F1071" s="782"/>
      <c r="G1071" s="783"/>
      <c r="H1071" s="987"/>
      <c r="I1071" s="725"/>
      <c r="J1071" s="725"/>
      <c r="K1071" s="725"/>
      <c r="L1071" s="725"/>
    </row>
    <row r="1072" spans="1:12" s="154" customFormat="1" ht="15" customHeight="1" x14ac:dyDescent="0.2">
      <c r="A1072" s="175"/>
      <c r="B1072" s="204"/>
      <c r="C1072" s="161"/>
      <c r="D1072" s="161"/>
      <c r="E1072" s="161"/>
      <c r="F1072" s="782"/>
      <c r="G1072" s="783"/>
      <c r="H1072" s="987"/>
      <c r="I1072" s="725"/>
      <c r="J1072" s="725"/>
      <c r="K1072" s="725"/>
      <c r="L1072" s="725"/>
    </row>
    <row r="1073" spans="1:12" s="204" customFormat="1" ht="15" customHeight="1" x14ac:dyDescent="0.2">
      <c r="A1073" s="175"/>
      <c r="C1073" s="161"/>
      <c r="D1073" s="161"/>
      <c r="E1073" s="161"/>
      <c r="F1073" s="782"/>
      <c r="G1073" s="783"/>
      <c r="H1073" s="987"/>
      <c r="I1073" s="725"/>
      <c r="J1073" s="725"/>
      <c r="K1073" s="725"/>
      <c r="L1073" s="725"/>
    </row>
  </sheetData>
  <sheetProtection selectLockedCells="1"/>
  <mergeCells count="59">
    <mergeCell ref="A97:E97"/>
    <mergeCell ref="D20:D21"/>
    <mergeCell ref="A304:E304"/>
    <mergeCell ref="A264:E264"/>
    <mergeCell ref="A271:E271"/>
    <mergeCell ref="A277:E277"/>
    <mergeCell ref="A217:E217"/>
    <mergeCell ref="A221:E221"/>
    <mergeCell ref="A233:E233"/>
    <mergeCell ref="A237:E237"/>
    <mergeCell ref="A20:A21"/>
    <mergeCell ref="E20:E21"/>
    <mergeCell ref="B20:B21"/>
    <mergeCell ref="A40:E40"/>
    <mergeCell ref="E12:E13"/>
    <mergeCell ref="E14:E15"/>
    <mergeCell ref="E16:E17"/>
    <mergeCell ref="E18:E19"/>
    <mergeCell ref="D12:D13"/>
    <mergeCell ref="D14:D15"/>
    <mergeCell ref="D16:D17"/>
    <mergeCell ref="D18:D19"/>
    <mergeCell ref="E6:E7"/>
    <mergeCell ref="E8:E9"/>
    <mergeCell ref="E10:E11"/>
    <mergeCell ref="A1:A3"/>
    <mergeCell ref="B1:B3"/>
    <mergeCell ref="C1:C3"/>
    <mergeCell ref="E1:E3"/>
    <mergeCell ref="D1:D3"/>
    <mergeCell ref="D6:D7"/>
    <mergeCell ref="D8:D9"/>
    <mergeCell ref="D10:D11"/>
    <mergeCell ref="A4:G4"/>
    <mergeCell ref="A5:E5"/>
    <mergeCell ref="A312:E312"/>
    <mergeCell ref="A54:E54"/>
    <mergeCell ref="A51:E51"/>
    <mergeCell ref="A33:E33"/>
    <mergeCell ref="A43:E43"/>
    <mergeCell ref="A198:E198"/>
    <mergeCell ref="A180:E180"/>
    <mergeCell ref="A175:E175"/>
    <mergeCell ref="A280:E280"/>
    <mergeCell ref="A260:E260"/>
    <mergeCell ref="A256:E256"/>
    <mergeCell ref="A249:E249"/>
    <mergeCell ref="A246:E246"/>
    <mergeCell ref="A228:E228"/>
    <mergeCell ref="A210:E210"/>
    <mergeCell ref="A59:E59"/>
    <mergeCell ref="H16:H17"/>
    <mergeCell ref="H18:H19"/>
    <mergeCell ref="H20:H21"/>
    <mergeCell ref="H6:H7"/>
    <mergeCell ref="H8:H9"/>
    <mergeCell ref="H10:H11"/>
    <mergeCell ref="H12:H13"/>
    <mergeCell ref="H14:H15"/>
  </mergeCells>
  <phoneticPr fontId="115" type="noConversion"/>
  <hyperlinks>
    <hyperlink ref="D6:D7" r:id="rId1" display="↗" xr:uid="{CCB2B2DA-EEE3-48E6-9C7E-F9FC20C84444}"/>
    <hyperlink ref="D8:D9" r:id="rId2" display="↗" xr:uid="{726E5E22-53A2-4B9A-BFC6-1A52E0E0701A}"/>
    <hyperlink ref="D10:D11" r:id="rId3" display="↗" xr:uid="{3F6B6F34-0355-46AF-B0C2-5B49E32055C7}"/>
    <hyperlink ref="D12:D13" r:id="rId4" display="↗" xr:uid="{001FD5AD-ED5F-4A47-B034-4F5B0ADDAC1C}"/>
    <hyperlink ref="D14:D15" r:id="rId5" display="↗" xr:uid="{B2D0C44C-260F-401B-9DFC-C3ECFF487783}"/>
    <hyperlink ref="D16:D17" r:id="rId6" display="↗" xr:uid="{E89629EE-8981-4D73-BB67-5A52BA00E18B}"/>
    <hyperlink ref="D18:D19" r:id="rId7" display="↗" xr:uid="{8899BB07-680A-42A0-84A1-E2073DC64A59}"/>
    <hyperlink ref="D20:D21" r:id="rId8" display="↗" xr:uid="{791ED72F-568A-442F-897E-DBE52036236B}"/>
    <hyperlink ref="D22" r:id="rId9" xr:uid="{6818E3D7-2475-45BC-B889-C7EB966A564B}"/>
    <hyperlink ref="D23" r:id="rId10" xr:uid="{CDCB06DC-E179-4B50-A769-9B07F25508A5}"/>
    <hyperlink ref="D24" r:id="rId11" xr:uid="{FE3156A9-EBB7-498B-9650-76F79F3E404E}"/>
    <hyperlink ref="D25" r:id="rId12" xr:uid="{D65EB252-6D1D-4FBA-B5B6-48F68C812CB9}"/>
    <hyperlink ref="D26" r:id="rId13" xr:uid="{9AEF2350-345F-4400-96BE-EA49DCE53B5B}"/>
    <hyperlink ref="D27" r:id="rId14" xr:uid="{07F4DFE1-876E-4675-B32D-055087576325}"/>
    <hyperlink ref="D28" r:id="rId15" xr:uid="{86E39623-4563-4DB9-BAD0-38FD25E60C0E}"/>
    <hyperlink ref="D29" r:id="rId16" xr:uid="{5C6FE160-B066-4763-AC55-0011531DA6A0}"/>
    <hyperlink ref="D30" r:id="rId17" xr:uid="{F55A3E88-D0C4-4188-B814-6E7E06F147D6}"/>
    <hyperlink ref="D31" r:id="rId18" xr:uid="{BBAF3B29-80CF-49AB-A8A7-83237690F97A}"/>
    <hyperlink ref="D32" r:id="rId19" xr:uid="{C6A87D95-6F38-4E24-AFCE-622F4B2CB455}"/>
    <hyperlink ref="D60" r:id="rId20" xr:uid="{8DB280BF-F026-44C1-8480-8943418C672F}"/>
    <hyperlink ref="D61" r:id="rId21" xr:uid="{006496AD-8C5C-426E-AF24-062FE20760E1}"/>
    <hyperlink ref="D62" r:id="rId22" xr:uid="{BC12439B-188D-4211-B767-D2F5C775C13F}"/>
    <hyperlink ref="D63" r:id="rId23" xr:uid="{0D40DA77-E698-44CF-B87F-D1A4663681AD}"/>
    <hyperlink ref="D64:D67" r:id="rId24" display="↗" xr:uid="{E379A5E3-3672-422A-AC85-4025389D40A1}"/>
    <hyperlink ref="D64" r:id="rId25" xr:uid="{C5F0C2F5-2083-4D71-A229-480D746D8B64}"/>
    <hyperlink ref="D65" r:id="rId26" xr:uid="{6B223817-8185-4EDD-A44D-CE44C580B3F6}"/>
    <hyperlink ref="D66" r:id="rId27" xr:uid="{1D6AAF4D-23B8-4C88-AA1F-90F5109DFD04}"/>
    <hyperlink ref="D68" r:id="rId28" xr:uid="{2BBEE9D0-3364-4526-B9F5-2878089B5606}"/>
    <hyperlink ref="D69" r:id="rId29" xr:uid="{8E16FD48-4499-4561-B769-DC10D8817C71}"/>
    <hyperlink ref="D70" r:id="rId30" xr:uid="{0677D4A3-94A4-4F17-A018-4596B32775B0}"/>
    <hyperlink ref="D71" r:id="rId31" xr:uid="{A3977150-63B4-4D05-A0D4-9493BBDE7FD7}"/>
    <hyperlink ref="D72" r:id="rId32" xr:uid="{8A71689A-DAA0-4EA6-B265-895581A8394D}"/>
    <hyperlink ref="D73" r:id="rId33" xr:uid="{2ECE826F-D7DC-49AA-BEF3-B452E5DAF9BE}"/>
    <hyperlink ref="D74" r:id="rId34" xr:uid="{7A6F7E93-163F-40AB-A8B1-4F813AB7FD29}"/>
    <hyperlink ref="D75" r:id="rId35" xr:uid="{9FF8A7AF-9F2A-4414-ADE1-3197F0F97914}"/>
    <hyperlink ref="D76" r:id="rId36" xr:uid="{EE772924-2453-49A6-AE89-0000E606096F}"/>
    <hyperlink ref="D77" r:id="rId37" xr:uid="{45D31BE1-16A5-4F4F-88C1-A016107EFB4B}"/>
    <hyperlink ref="D78" r:id="rId38" xr:uid="{DDC270FF-3C9B-4615-8B52-6ECFA0381F8B}"/>
    <hyperlink ref="D79" r:id="rId39" xr:uid="{446E99D9-DD21-444F-9F0D-07A3BE351680}"/>
    <hyperlink ref="D81" r:id="rId40" xr:uid="{A829DA95-A020-4ABB-BF32-F9449602CD0F}"/>
    <hyperlink ref="D83" r:id="rId41" xr:uid="{2BAA830D-F72D-4356-ABCF-D37B2F304BA1}"/>
    <hyperlink ref="D86" r:id="rId42" xr:uid="{783059B9-7F7F-4EF2-ABDE-9E0D031F8876}"/>
    <hyperlink ref="D87" r:id="rId43" xr:uid="{990238C1-4C57-42FE-8829-BCD345EA0E43}"/>
    <hyperlink ref="D88" r:id="rId44" xr:uid="{5BD5D54D-16B0-4863-8BFE-10DE4BF869D8}"/>
    <hyperlink ref="D89" r:id="rId45" xr:uid="{D38FD5AC-ED29-4C05-BC4A-0985C279D34D}"/>
    <hyperlink ref="D90" r:id="rId46" xr:uid="{639FFDC8-C1D4-4EF1-B6CA-BA6908FC752C}"/>
    <hyperlink ref="D91" r:id="rId47" xr:uid="{05E5A391-7C9C-48D9-8847-F16B0EFB28DC}"/>
    <hyperlink ref="D92" r:id="rId48" xr:uid="{A1F6D832-22E4-4DD4-B8D7-255BC6E44082}"/>
    <hyperlink ref="D96" r:id="rId49" xr:uid="{67024651-5FEF-43FA-A139-8B8DA72149CC}"/>
    <hyperlink ref="D95" r:id="rId50" xr:uid="{E3E08AC2-B919-4EAA-A09D-C96F06F890FA}"/>
    <hyperlink ref="D98" r:id="rId51" xr:uid="{EDA9D3F4-B994-451E-A936-0718DB5CD3CD}"/>
    <hyperlink ref="D99" r:id="rId52" xr:uid="{E0F155A0-52E0-4B26-A131-78C0009C6A40}"/>
    <hyperlink ref="D100" r:id="rId53" xr:uid="{90953B25-9586-4F49-8DB5-BC8B44C815D1}"/>
    <hyperlink ref="D101" r:id="rId54" xr:uid="{1D251D85-54DC-4601-B97E-8B023AA6A01A}"/>
    <hyperlink ref="D102" r:id="rId55" xr:uid="{7319AA3C-B424-4877-B5EA-52CF4236BE9A}"/>
    <hyperlink ref="D103" r:id="rId56" xr:uid="{199EA03E-E2E5-43B1-AB50-146446036733}"/>
    <hyperlink ref="D104" r:id="rId57" xr:uid="{E730AF20-762B-4A78-8545-5DF916A8B07C}"/>
    <hyperlink ref="D105" r:id="rId58" xr:uid="{1C22925A-DF40-432F-9C8F-61FEB4ABC4D6}"/>
    <hyperlink ref="D106" r:id="rId59" xr:uid="{670B63CD-F1B6-4877-9093-6FD7F0EEE473}"/>
    <hyperlink ref="D107" r:id="rId60" xr:uid="{C337FCE0-D54E-4F21-A822-B485182DFDDE}"/>
    <hyperlink ref="D109" r:id="rId61" xr:uid="{A11BEDF4-59EC-4D72-B353-607AD6A93FFA}"/>
    <hyperlink ref="D110" r:id="rId62" xr:uid="{BB709FE9-462E-4D13-81A1-E264AC01762A}"/>
    <hyperlink ref="D111" r:id="rId63" xr:uid="{F142FA6D-1D24-4F40-B080-FFCB7425EE55}"/>
    <hyperlink ref="D112" r:id="rId64" xr:uid="{041F9CF0-CBC2-4E5B-8EF7-547591D29F0A}"/>
    <hyperlink ref="D113" r:id="rId65" xr:uid="{141904BB-FF0E-4CE2-B807-876CB06C3EBD}"/>
    <hyperlink ref="D114" r:id="rId66" xr:uid="{3CC71816-B889-451A-9622-A481A14F687C}"/>
    <hyperlink ref="D116" r:id="rId67" xr:uid="{7093174E-4949-41DD-8152-EE6DFF3676A7}"/>
    <hyperlink ref="D117" r:id="rId68" xr:uid="{AF298E20-2E7A-44DB-B7D7-C927091AE5F5}"/>
    <hyperlink ref="D118" r:id="rId69" xr:uid="{C5CADEEC-4987-426C-B31F-9BAF302CD1D0}"/>
    <hyperlink ref="D119" r:id="rId70" xr:uid="{190C19BA-B5FD-4C35-BC33-551D87976336}"/>
    <hyperlink ref="D120" r:id="rId71" xr:uid="{22A2D591-4556-48E7-971B-334E968BB3A5}"/>
    <hyperlink ref="D121" r:id="rId72" xr:uid="{0C20D8AD-CA3B-425C-87AC-A5F2D5FDE408}"/>
    <hyperlink ref="D122" r:id="rId73" xr:uid="{1F4C2C06-BBDF-4274-AF5E-9ED21C4E323D}"/>
    <hyperlink ref="D123" r:id="rId74" xr:uid="{D501A7C7-D789-46DA-97BB-5F8642A82E51}"/>
    <hyperlink ref="D125" r:id="rId75" xr:uid="{F930D78F-9B0C-45C4-9621-CD2DBCBF287C}"/>
    <hyperlink ref="D126" r:id="rId76" xr:uid="{4A98E19E-3372-4302-9321-B928F28831DC}"/>
    <hyperlink ref="D128" r:id="rId77" xr:uid="{A047C5E0-7962-4649-AB78-94A2679CC3B4}"/>
    <hyperlink ref="D131" r:id="rId78" xr:uid="{ABAAD2F1-80F2-4D7B-9E54-947FD856142C}"/>
    <hyperlink ref="D133" r:id="rId79" xr:uid="{537657B4-F217-450F-BB70-2B217A723D86}"/>
    <hyperlink ref="D134" r:id="rId80" xr:uid="{B890D588-F958-431F-B37D-2A1732F54580}"/>
    <hyperlink ref="D135" r:id="rId81" xr:uid="{CF947FFF-B53B-4899-9A68-8FCB13E41E08}"/>
    <hyperlink ref="D136" r:id="rId82" xr:uid="{83242FF5-FBA4-4C79-975E-5F04F229C7CC}"/>
    <hyperlink ref="D137" r:id="rId83" xr:uid="{3515A5FF-4F2C-4448-9C72-5AEBD04FC177}"/>
    <hyperlink ref="D138" r:id="rId84" xr:uid="{5EB3745B-011A-4B14-BABA-390D6FB2F85A}"/>
    <hyperlink ref="D139" r:id="rId85" xr:uid="{320C1205-8BCD-4FC4-93F5-BB011A85EC71}"/>
    <hyperlink ref="D140" r:id="rId86" xr:uid="{D112637C-5DDF-4AFF-B4CE-2E418CE1854F}"/>
    <hyperlink ref="D141" r:id="rId87" xr:uid="{5E39E9CB-8A48-454A-84E7-873B048EF4A8}"/>
    <hyperlink ref="D142" r:id="rId88" xr:uid="{F4766409-0DDC-43DD-B455-61876301ECC8}"/>
    <hyperlink ref="D143" r:id="rId89" xr:uid="{35CE175F-37AC-40D1-9214-F27D5294AD75}"/>
    <hyperlink ref="D144" r:id="rId90" xr:uid="{8107462A-AF4D-4A18-97AF-E20E1F21BEF0}"/>
    <hyperlink ref="D145" r:id="rId91" xr:uid="{91D83130-6F72-4E88-AF6B-5945CB38D11A}"/>
    <hyperlink ref="D146" r:id="rId92" xr:uid="{B9FF3D27-21C2-42B5-B03C-D65F89A72164}"/>
    <hyperlink ref="D147" r:id="rId93" xr:uid="{418175F4-E3E3-4D19-A768-0A044E06A51A}"/>
    <hyperlink ref="D148" r:id="rId94" xr:uid="{0760FC14-2744-4A9F-9E5A-3624C9A3D880}"/>
    <hyperlink ref="D149" r:id="rId95" xr:uid="{2FAB5806-0DE0-4353-90DF-F52471408582}"/>
    <hyperlink ref="D151" r:id="rId96" xr:uid="{74ED4B24-68C6-4C2B-BFF6-A4826CD07415}"/>
    <hyperlink ref="D152" r:id="rId97" xr:uid="{712BAD07-4467-4030-9FBF-F765AAF2A5E1}"/>
    <hyperlink ref="D153" r:id="rId98" xr:uid="{E6A3E332-542D-41BD-BF28-CA82DC73E58D}"/>
    <hyperlink ref="D154" r:id="rId99" xr:uid="{8BE3EF01-5D18-43A4-B3A4-FFDEF91C599D}"/>
    <hyperlink ref="D155" r:id="rId100" xr:uid="{07AC07A7-C043-4D0A-8A5F-C4BD896040CD}"/>
    <hyperlink ref="D157" r:id="rId101" xr:uid="{5974448C-D133-4C72-B12D-F145C86A144E}"/>
    <hyperlink ref="D158" r:id="rId102" xr:uid="{AEAD8C9F-2526-4A22-B4B2-F06ACA6B6FF0}"/>
    <hyperlink ref="D159" r:id="rId103" xr:uid="{9C5045B0-442F-4E3A-B495-3AC6DC268B5F}"/>
    <hyperlink ref="D160:D162" r:id="rId104" display="↗" xr:uid="{F906507D-FEA1-4F98-8A83-0EBF494B085C}"/>
    <hyperlink ref="D160" r:id="rId105" xr:uid="{62E3979A-9ACD-4C95-BFA2-660FC5BB363C}"/>
    <hyperlink ref="D161" r:id="rId106" xr:uid="{BC51A10C-7FB1-4144-B118-901B9D33653F}"/>
    <hyperlink ref="D162" r:id="rId107" xr:uid="{B1628EED-A426-465B-B5C9-CD8CC5E1C8A0}"/>
    <hyperlink ref="D164" r:id="rId108" xr:uid="{B8FB5580-5AE3-4076-8EAB-527FC8F9D8EA}"/>
    <hyperlink ref="D165:D166" r:id="rId109" display="↗" xr:uid="{C2D95F93-4440-4CB9-9E63-CCEC0A7F49BB}"/>
    <hyperlink ref="D165" r:id="rId110" xr:uid="{2618A056-6EBC-4927-A09B-3DF8C884D496}"/>
    <hyperlink ref="D166" r:id="rId111" xr:uid="{95600EAE-736B-49DD-8E66-8DD265D0B546}"/>
    <hyperlink ref="D167" r:id="rId112" xr:uid="{E3F2CA9E-2930-4591-9DC7-D8524E98777B}"/>
    <hyperlink ref="D168" r:id="rId113" xr:uid="{BE97EE14-EA44-41B0-8346-D0ADBDB29089}"/>
    <hyperlink ref="D169:D170" r:id="rId114" display="↗" xr:uid="{A526DDE3-6E95-4C3A-8992-3C11E06718C9}"/>
    <hyperlink ref="D169" r:id="rId115" xr:uid="{98FC610D-11F2-48C7-9016-1758804FDB44}"/>
    <hyperlink ref="D170" r:id="rId116" xr:uid="{1CE642CF-0E1B-41CB-9D6F-D9FAD14AAFED}"/>
    <hyperlink ref="D171" r:id="rId117" xr:uid="{CD0272EB-4D61-4A60-A89E-8166E8DD4969}"/>
    <hyperlink ref="D181" r:id="rId118" xr:uid="{9F97091F-4947-45D7-B01A-A12C08F13B08}"/>
    <hyperlink ref="D182:D186" r:id="rId119" display="↗" xr:uid="{59746319-069A-4A31-8FEC-BE9210ABB8BD}"/>
    <hyperlink ref="D182" r:id="rId120" xr:uid="{E78ED9C0-DF3E-4447-A895-892396B9B668}"/>
    <hyperlink ref="D183" r:id="rId121" xr:uid="{15C05AF8-4070-4BC8-A4D7-0C338AE8BB51}"/>
    <hyperlink ref="D184" r:id="rId122" xr:uid="{47D88EAE-74B2-4649-B52A-4854064F5117}"/>
    <hyperlink ref="D185" r:id="rId123" xr:uid="{1BF340C6-CA7B-4549-A6EB-9D0BB910DF45}"/>
    <hyperlink ref="D186" r:id="rId124" xr:uid="{E769AC0D-A688-4B52-AAB0-8294E5D87469}"/>
    <hyperlink ref="D199" r:id="rId125" xr:uid="{4628AB6A-A219-4FBC-B87D-246C3A188316}"/>
    <hyperlink ref="D200" r:id="rId126" xr:uid="{9098D9E5-1A4B-471A-BB4B-872FB08ABA24}"/>
    <hyperlink ref="D201" r:id="rId127" xr:uid="{A71FC35D-7549-446F-81C3-78B2FB656590}"/>
    <hyperlink ref="D203" r:id="rId128" xr:uid="{4EA062D3-7EE6-46E2-A454-15F1478A264F}"/>
    <hyperlink ref="D206" r:id="rId129" xr:uid="{596C943E-DADB-4016-8AD9-AA4338B9826D}"/>
    <hyperlink ref="D207" r:id="rId130" xr:uid="{8BE115C2-5F91-40D3-BD23-1523BDA51D5A}"/>
    <hyperlink ref="D208" r:id="rId131" xr:uid="{E339CA37-0A2D-424C-9157-BB80A1626ECC}"/>
    <hyperlink ref="D209" r:id="rId132" xr:uid="{12669AB0-28DA-4A51-B0FC-E4F36E669D50}"/>
    <hyperlink ref="D211" r:id="rId133" xr:uid="{B19DB6B3-D41A-43B6-A5E8-79691B90F49C}"/>
    <hyperlink ref="D212" r:id="rId134" xr:uid="{688855C9-74FB-4E08-8A42-D3D03C21CB87}"/>
    <hyperlink ref="D213" r:id="rId135" xr:uid="{8E7A6D5D-E719-4F5D-97EA-5B51CAA5573B}"/>
    <hyperlink ref="D214" r:id="rId136" xr:uid="{0D648401-3DC0-405B-8A7C-B2355B02A4A7}"/>
    <hyperlink ref="D215" r:id="rId137" xr:uid="{0ADA588C-AA2D-4EFE-8CF9-8543113D315B}"/>
    <hyperlink ref="D216" r:id="rId138" xr:uid="{A74AE4CD-3602-41F6-8116-4E811F304F6D}"/>
    <hyperlink ref="D218" r:id="rId139" xr:uid="{7D9A952F-A36D-4FEB-A02A-40A877FA5AD1}"/>
    <hyperlink ref="D219" r:id="rId140" xr:uid="{F4570F49-7BDC-4E84-85D2-36442F029191}"/>
    <hyperlink ref="D220" r:id="rId141" xr:uid="{3F2AEE83-0786-480C-B8CF-6F13E8652798}"/>
    <hyperlink ref="D222" r:id="rId142" xr:uid="{769A58F9-41AC-4534-9EA1-50CF9AAAA826}"/>
    <hyperlink ref="D229" r:id="rId143" xr:uid="{1F7C53A7-D1D9-4C9A-89B2-45746783F730}"/>
    <hyperlink ref="D234" r:id="rId144" xr:uid="{7E744B59-2F22-4623-A528-07D56EC44D62}"/>
    <hyperlink ref="D235" r:id="rId145" xr:uid="{80CE5C24-EACB-467F-ACA0-7DC7E6FC3F61}"/>
    <hyperlink ref="D236" r:id="rId146" xr:uid="{88768F01-A159-49D2-937F-ACF042FCB61D}"/>
    <hyperlink ref="D238" r:id="rId147" xr:uid="{D6331ED8-54B4-4DAB-866B-D5A42C561B1D}"/>
    <hyperlink ref="D239" r:id="rId148" xr:uid="{259A520F-2982-4907-AC3E-B3EBE76455C3}"/>
    <hyperlink ref="D240" r:id="rId149" xr:uid="{C1B25E8F-14CD-4C3E-9EF2-6FD59FD75EDE}"/>
    <hyperlink ref="D241" r:id="rId150" xr:uid="{1E46DFA1-C586-46B7-BA50-A8ED66A61E94}"/>
    <hyperlink ref="D247" r:id="rId151" xr:uid="{A5805B0F-E6DD-4AA3-BA01-D08FF2D19A08}"/>
    <hyperlink ref="D243" r:id="rId152" xr:uid="{4CD7A6E8-4078-4779-8984-9420FE29B093}"/>
    <hyperlink ref="D244" r:id="rId153" xr:uid="{D1CFA527-F414-4668-AE56-F19B3B620AEC}"/>
    <hyperlink ref="D245" r:id="rId154" xr:uid="{78F4EA75-C9F1-4560-A822-3E44A9F45B46}"/>
    <hyperlink ref="D248" r:id="rId155" xr:uid="{19EB7995-DD03-49C1-8895-B31F115D71CC}"/>
    <hyperlink ref="D250" r:id="rId156" xr:uid="{AB334E89-6135-490C-B31D-15D2A4A390C2}"/>
    <hyperlink ref="D251" r:id="rId157" xr:uid="{869B08D6-8D75-49C6-9941-0CFDE93CFBD9}"/>
    <hyperlink ref="D253" r:id="rId158" xr:uid="{3AFB6D5F-CCB2-478B-B8DE-E15C3AD33860}"/>
    <hyperlink ref="D255" r:id="rId159" xr:uid="{377B6EA4-91AE-495D-8D90-F1840DC3DF56}"/>
    <hyperlink ref="D261" r:id="rId160" xr:uid="{84689429-AB28-493B-86B0-C4632304CE07}"/>
    <hyperlink ref="D263" r:id="rId161" xr:uid="{D8CE070F-ED39-40E5-AAC4-7E8162B9850F}"/>
    <hyperlink ref="D265" r:id="rId162" xr:uid="{4FD930C0-0DE2-4289-BA16-5D8ABE743C95}"/>
    <hyperlink ref="D266" r:id="rId163" xr:uid="{04C01E81-1B6C-4CE7-8BB8-F7341E2B4CDD}"/>
    <hyperlink ref="D67" r:id="rId164" xr:uid="{5881698A-D97D-4D2F-AEF0-A2FC1754A20A}"/>
    <hyperlink ref="D85" r:id="rId165" xr:uid="{0ABDFC4D-8EE7-4DF8-B2F6-9B3CFA886F4B}"/>
    <hyperlink ref="D187" r:id="rId166" xr:uid="{AA7CC860-38E0-4929-8871-64B7FF628F43}"/>
    <hyperlink ref="D188" r:id="rId167" xr:uid="{4470CCCC-61DC-44C0-9A71-E93AF230EAAE}"/>
    <hyperlink ref="D189" r:id="rId168" xr:uid="{7257E429-786F-4145-9398-2ABA93E65014}"/>
    <hyperlink ref="D190" r:id="rId169" xr:uid="{EA81605A-D7D6-41B3-8B3A-380F55BAD9C2}"/>
    <hyperlink ref="D191" r:id="rId170" xr:uid="{4D1F54FD-857A-46B2-9F20-5861B78D2CC4}"/>
    <hyperlink ref="D192" r:id="rId171" xr:uid="{2A457E02-66DF-4677-B6B2-7306A485ED97}"/>
    <hyperlink ref="D193" r:id="rId172" xr:uid="{29736491-8C66-4A65-BC1E-0888AB1444D1}"/>
    <hyperlink ref="D194" r:id="rId173" xr:uid="{F60E88C1-128C-44CD-8C14-DF31B0AD11FA}"/>
    <hyperlink ref="D195" r:id="rId174" xr:uid="{F7D4E890-14DE-4E71-A203-F0362CE85EB9}"/>
    <hyperlink ref="D196" r:id="rId175" xr:uid="{523EE82B-7291-4B6E-AFD8-CEE76BD75203}"/>
    <hyperlink ref="D197" r:id="rId176" xr:uid="{D3D933A7-1BD6-4D66-BF9B-D35D29932951}"/>
    <hyperlink ref="D176" r:id="rId177" xr:uid="{529A5C5C-85DF-431E-82C2-A413ED53FE82}"/>
    <hyperlink ref="D176" r:id="rId178" xr:uid="{E7580714-33B2-46E7-819E-CC550700FD39}"/>
    <hyperlink ref="D177" r:id="rId179" xr:uid="{BB50E884-144C-4B7B-913B-5A929C96FE9A}"/>
    <hyperlink ref="D178:D179" r:id="rId180" display="↗" xr:uid="{9C9EB7C0-38A9-4742-A004-F4B464903E8C}"/>
    <hyperlink ref="D178" r:id="rId181" xr:uid="{E9B0B0F7-EA0D-4866-93AC-D87EAD9657B1}"/>
    <hyperlink ref="D179" r:id="rId182" xr:uid="{8B54840F-5E03-4F1D-BF59-45B78BA55838}"/>
    <hyperlink ref="D204" r:id="rId183" xr:uid="{A92E1685-2792-473F-982A-37277E71C58D}"/>
    <hyperlink ref="D205" r:id="rId184" xr:uid="{418924CF-E32D-4ABA-BABA-D9851C3FBBA6}"/>
    <hyperlink ref="D223" r:id="rId185" xr:uid="{4EAD3C38-CFC8-41C5-AB47-1B259C764E6E}"/>
    <hyperlink ref="D224" r:id="rId186" xr:uid="{F673C1B4-637B-4FFF-B222-D89EF610A16C}"/>
    <hyperlink ref="D225" r:id="rId187" xr:uid="{ECA3CC6E-1166-4A20-BC94-D02F3F7324BC}"/>
    <hyperlink ref="D230" r:id="rId188" xr:uid="{6486BD78-359C-4D79-83A7-DBEE4C6CB666}"/>
    <hyperlink ref="D231" r:id="rId189" xr:uid="{7D8D6E5E-3AEE-45FD-9D4A-F7E4A67C009A}"/>
    <hyperlink ref="D257" r:id="rId190" xr:uid="{4AC45CEA-9AFC-4936-B2CA-DD109B934B65}"/>
    <hyperlink ref="D258" r:id="rId191" xr:uid="{085A634F-7FC6-4222-890B-7FDAEC47DD8E}"/>
    <hyperlink ref="D267" r:id="rId192" xr:uid="{53ECE077-55D4-45E9-9309-67C56B00B4C4}"/>
    <hyperlink ref="D268" r:id="rId193" xr:uid="{771F299A-A30F-4F46-B7A6-6A31EDD9FD41}"/>
    <hyperlink ref="D272" r:id="rId194" xr:uid="{88BB2E96-8E10-45F8-BA99-7B092926B4EF}"/>
    <hyperlink ref="D273" r:id="rId195" xr:uid="{71B32585-B8E6-47EB-B0EC-D381DABD4A47}"/>
    <hyperlink ref="D274" r:id="rId196" xr:uid="{BAEE03D4-591A-4BBA-94EF-56DB33A204A8}"/>
    <hyperlink ref="D275" r:id="rId197" xr:uid="{EBC70149-962D-4E6E-B829-70DA02EEB326}"/>
    <hyperlink ref="D276" r:id="rId198" xr:uid="{F7496BD2-A774-4317-9021-49D15729CE84}"/>
    <hyperlink ref="D281" r:id="rId199" xr:uid="{80703AC8-1356-4563-A287-9B4D54639AD1}"/>
    <hyperlink ref="D282" r:id="rId200" xr:uid="{9D324BE1-69A0-436B-86B9-596A9FA870FE}"/>
    <hyperlink ref="D283" r:id="rId201" xr:uid="{DA65A5E2-FE20-41FE-AB05-75A2E52059FE}"/>
    <hyperlink ref="D284" r:id="rId202" xr:uid="{2AB3E730-FA0A-46DE-ACBB-E7EEA63D503F}"/>
    <hyperlink ref="D285" r:id="rId203" xr:uid="{AD80B328-A509-4569-BA69-A43AE98B8911}"/>
    <hyperlink ref="D286" r:id="rId204" xr:uid="{4BF0C5C8-B3A9-49AE-91BB-E31FC8F8C371}"/>
    <hyperlink ref="D287" r:id="rId205" xr:uid="{B65082A7-9367-4FB4-A1D8-C411D5A0D5C7}"/>
    <hyperlink ref="D291" r:id="rId206" xr:uid="{7AF35568-7C46-44F0-B562-5BB6F5A06A38}"/>
    <hyperlink ref="D292" r:id="rId207" xr:uid="{5FB096EF-9FC5-4585-91E2-4516E7BD400C}"/>
    <hyperlink ref="D293" r:id="rId208" xr:uid="{0BE1E58A-6539-4EDA-9A5E-2947ABBE23F9}"/>
    <hyperlink ref="D294" r:id="rId209" xr:uid="{05EC1A36-1681-4060-82CE-5DBFDDADA54C}"/>
    <hyperlink ref="D295" r:id="rId210" xr:uid="{37057080-6065-4EA6-9BA9-7C62046D822B}"/>
    <hyperlink ref="D296" r:id="rId211" xr:uid="{4608E23A-D26D-42CA-B79D-1AA438C3A42D}"/>
    <hyperlink ref="D297" r:id="rId212" xr:uid="{16D9EEB8-C6D7-4DB9-B187-4AEA83CB7E68}"/>
    <hyperlink ref="D298" r:id="rId213" xr:uid="{09706BF2-CC6D-4C69-997B-DE5E9081F7D8}"/>
    <hyperlink ref="D299" r:id="rId214" xr:uid="{F93AC105-BE45-48EB-BBB3-AEF48474869B}"/>
    <hyperlink ref="D300" r:id="rId215" xr:uid="{B00AFACA-B35F-4631-BCA7-75FB958EE6D2}"/>
    <hyperlink ref="D301" r:id="rId216" xr:uid="{0487FBC7-1259-4245-86CC-9FAF656AC951}"/>
    <hyperlink ref="D302" r:id="rId217" xr:uid="{09CC0061-9105-4713-97AB-3A8CB2C3968F}"/>
    <hyperlink ref="D303" r:id="rId218" xr:uid="{D1BD8C3B-40E4-444E-9957-450AF673FE2F}"/>
    <hyperlink ref="D34:D39" r:id="rId219" display="↗" xr:uid="{28FDCFC7-42DE-411E-8669-8DD289D0DC36}"/>
    <hyperlink ref="D34" r:id="rId220" xr:uid="{42A53FCD-E9BE-4B99-9851-26B41C2F9730}"/>
    <hyperlink ref="D35" r:id="rId221" xr:uid="{61290ACC-2533-4A2C-9BB8-A8C5D695DC2B}"/>
    <hyperlink ref="D36" r:id="rId222" xr:uid="{3C881557-A54B-41D0-BE87-0372C1B2729F}"/>
    <hyperlink ref="D37" r:id="rId223" xr:uid="{7F1AD255-B1AF-49FB-853B-AB0B87A95250}"/>
    <hyperlink ref="D38" r:id="rId224" xr:uid="{460F35F4-988D-4DB1-9605-FEFF81A49BF4}"/>
    <hyperlink ref="D39" r:id="rId225" xr:uid="{089534EB-5069-4CBD-81CF-E03F63D5446E}"/>
    <hyperlink ref="D44" r:id="rId226" xr:uid="{48C39BE4-8B1A-42EF-B83E-8917FAF4CCB1}"/>
    <hyperlink ref="D45:D50" r:id="rId227" display="↗" xr:uid="{51191E12-D416-43F5-B6E9-84F224F2A7FC}"/>
    <hyperlink ref="D45" r:id="rId228" xr:uid="{FEFF93DD-ED73-410B-996E-4A1538D5A507}"/>
    <hyperlink ref="D46" r:id="rId229" xr:uid="{885F9E31-A8A0-4480-B0FC-FC5AA7B79809}"/>
    <hyperlink ref="D47" r:id="rId230" xr:uid="{EDF0CCAE-003C-4E01-96A7-8BFEC67C9610}"/>
    <hyperlink ref="D48" r:id="rId231" xr:uid="{A85AB1BA-A44F-49ED-8AF6-6E73F1F4A58C}"/>
    <hyperlink ref="D49" r:id="rId232" xr:uid="{DA26B4A0-795F-4657-919D-3A0C060ABA45}"/>
    <hyperlink ref="D50" r:id="rId233" xr:uid="{A3831F8A-924E-4018-A3E7-6537A6A829B7}"/>
    <hyperlink ref="D52" r:id="rId234" xr:uid="{269784F1-9E73-4D78-8E4D-1D6A714D0863}"/>
    <hyperlink ref="D53" r:id="rId235" xr:uid="{8695CA9D-49F3-4068-84F0-D31E6C3CA789}"/>
    <hyperlink ref="D55" r:id="rId236" xr:uid="{0A83B771-EBAC-4029-9707-0955C5C5142C}"/>
    <hyperlink ref="D56" r:id="rId237" xr:uid="{E2F08B7A-4EB3-4F0F-AF6A-5B41BF621214}"/>
    <hyperlink ref="D57" r:id="rId238" xr:uid="{EAE6B727-7656-4BAF-A439-366A22757AE3}"/>
    <hyperlink ref="D58" r:id="rId239" xr:uid="{24C28135-EF34-44C3-AB58-BE592D2D244E}"/>
    <hyperlink ref="D262" r:id="rId240" xr:uid="{E3D715C6-D410-4E43-AC1A-9A1DD2D25D10}"/>
    <hyperlink ref="D261:D262" r:id="rId241" display="↗" xr:uid="{DE3AE833-DD25-43D5-93BE-45ACB5AFBCC2}"/>
    <hyperlink ref="D307" r:id="rId242" xr:uid="{B3EB2D81-6FDA-4CB3-9768-0826B4C3A723}"/>
    <hyperlink ref="D308" r:id="rId243" xr:uid="{E6814D23-1C26-4DFE-B4C5-132B86CA72F2}"/>
    <hyperlink ref="D309" r:id="rId244" xr:uid="{488445D6-D9DE-4FE4-A9AA-22856C1DA14E}"/>
    <hyperlink ref="D310" r:id="rId245" xr:uid="{2EF38143-7DEC-4F9C-BBEF-3195C1AD293B}"/>
    <hyperlink ref="D311" r:id="rId246" xr:uid="{C17B3FDC-25C4-4A9B-A2EA-4D63C6B95A35}"/>
    <hyperlink ref="D305" r:id="rId247" xr:uid="{A8DED797-29A7-47FE-B575-D7A74BBB3AFD}"/>
    <hyperlink ref="D306" r:id="rId248" xr:uid="{D32C1505-D8DA-4CE1-8EA6-4F371FB676A4}"/>
    <hyperlink ref="D172:D174" r:id="rId249" display="↗" xr:uid="{30D30060-3A9E-4374-9D3F-313BAF1CC7E0}"/>
    <hyperlink ref="D172" r:id="rId250" xr:uid="{EC318AEF-F163-4510-87A0-3692463F9633}"/>
    <hyperlink ref="D173" r:id="rId251" xr:uid="{FE61B68E-82CE-4402-9345-3DDAF4428A19}"/>
    <hyperlink ref="D202" r:id="rId252" xr:uid="{65775EEB-358E-45DE-96B4-8A058FC1713C}"/>
    <hyperlink ref="D226:D227" r:id="rId253" display="↗" xr:uid="{9BBD339E-1348-4C74-966F-1C6085ADE5A8}"/>
    <hyperlink ref="D225:D227" r:id="rId254" display="↗" xr:uid="{500A9720-26F5-48C4-92F4-05EEDF94A088}"/>
    <hyperlink ref="D227" r:id="rId255" xr:uid="{FD1C2F5D-B218-4C5A-8671-7DD5DDFAC28D}"/>
    <hyperlink ref="D252" r:id="rId256" xr:uid="{17562E24-02D9-48DC-B0DE-92D014558E18}"/>
    <hyperlink ref="D254" r:id="rId257" xr:uid="{DC8065A5-0BA4-4576-B7DC-A79DD83D8147}"/>
    <hyperlink ref="D259" r:id="rId258" xr:uid="{DF019615-5B19-4DAE-8D54-2514C6C651C5}"/>
    <hyperlink ref="D269:D270" r:id="rId259" display="↗" xr:uid="{40B8D16C-5D7A-477B-8CC6-AC1BA916CBFE}"/>
    <hyperlink ref="D269" r:id="rId260" xr:uid="{DBB3E486-6D04-42A2-82B9-F2C9A06873CD}"/>
    <hyperlink ref="D270" r:id="rId261" xr:uid="{382B9518-B222-4EEC-A68A-6D9132770F97}"/>
    <hyperlink ref="D288:D290" r:id="rId262" display="↗" xr:uid="{DB67980F-86F8-4F69-83D1-7BAB9B6ED62B}"/>
    <hyperlink ref="D290" r:id="rId263" xr:uid="{94792266-6691-4D24-A391-4C6D87C4D9CC}"/>
    <hyperlink ref="D288" r:id="rId264" xr:uid="{8C22CC8B-A158-4F44-B23E-E9A5E6B876A4}"/>
    <hyperlink ref="D163" r:id="rId265" xr:uid="{D1D75BF7-D2F6-424F-B616-8DCB030CECDE}"/>
    <hyperlink ref="D174" r:id="rId266" xr:uid="{4434A45F-7429-4169-BA2F-0C2E68220EB2}"/>
    <hyperlink ref="D150" r:id="rId267" xr:uid="{A60B5B78-771A-4362-98E6-6CCE06556398}"/>
    <hyperlink ref="D149:D150" r:id="rId268" display="↗" xr:uid="{B8F10663-7B27-4D5C-B6B1-4200AAAE2332}"/>
    <hyperlink ref="D130" r:id="rId269" xr:uid="{3DD15BDB-B53E-42F4-9135-875427211911}"/>
    <hyperlink ref="D128:D130" r:id="rId270" display="↗" xr:uid="{344B61C6-AD8F-44B4-BBF8-8D96A41D8616}"/>
    <hyperlink ref="D42" r:id="rId271" xr:uid="{81C1DECD-9007-4CAE-ADE7-3A2F08F5D192}"/>
    <hyperlink ref="D108" r:id="rId272" xr:uid="{09263F60-7F1A-4436-A1FC-2BC8B07C49BD}"/>
    <hyperlink ref="D115" r:id="rId273" xr:uid="{D1B95EAC-963D-4DD8-816F-02990527AE0F}"/>
    <hyperlink ref="D124" r:id="rId274" xr:uid="{B24C8E5C-22D0-4E5A-BFAF-38CF30E0F03C}"/>
    <hyperlink ref="D127" r:id="rId275" xr:uid="{96DB1C79-61EA-4612-A509-039B719B4A79}"/>
    <hyperlink ref="D129" r:id="rId276" xr:uid="{CD3E76A3-D970-40C9-8149-416B16D415AA}"/>
    <hyperlink ref="D132" r:id="rId277" xr:uid="{32D25469-CDCD-4216-9A82-D25E60725AA5}"/>
    <hyperlink ref="D80" r:id="rId278" xr:uid="{D5FA94FB-A341-4492-BE1C-AC40EEFA7EFF}"/>
    <hyperlink ref="D82" r:id="rId279" xr:uid="{B57A574B-0F71-4AD7-B7C7-1452DB842684}"/>
    <hyperlink ref="D289" r:id="rId280" xr:uid="{9EF02627-98A3-4B05-A398-0ADBFE93875C}"/>
    <hyperlink ref="D41" r:id="rId281" xr:uid="{7DD1590F-C29F-4B99-8CCB-1739C51C029C}"/>
    <hyperlink ref="D41:D42" r:id="rId282" display="↗" xr:uid="{F5C8DE03-A731-4E74-ABF7-D40514B71EAD}"/>
    <hyperlink ref="D93:D94" r:id="rId283" display="↗" xr:uid="{719110FF-E154-49EE-89CC-F5AEEDEC847C}"/>
    <hyperlink ref="D93" r:id="rId284" xr:uid="{1FE92639-1662-4E28-A85F-5822DF603D51}"/>
    <hyperlink ref="D94" r:id="rId285" xr:uid="{1839E81A-CB50-4946-9C24-6E9F072B4634}"/>
    <hyperlink ref="D242" r:id="rId286" xr:uid="{1F5230C7-C1DD-4576-BD98-1619F8108AEB}"/>
    <hyperlink ref="D241:D242" r:id="rId287" display="↗" xr:uid="{36EBA05A-BB52-466C-A36A-8B8B2F1680EB}"/>
  </hyperlinks>
  <pageMargins left="0.7" right="0.7" top="0.75" bottom="0.75" header="0" footer="0"/>
  <pageSetup fitToHeight="0" orientation="portrait" r:id="rId288"/>
  <ignoredErrors>
    <ignoredError sqref="F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pageSetUpPr fitToPage="1"/>
  </sheetPr>
  <dimension ref="A1:K1616"/>
  <sheetViews>
    <sheetView showGridLines="0" zoomScaleNormal="100" workbookViewId="0">
      <pane ySplit="3" topLeftCell="A4" activePane="bottomLeft" state="frozen"/>
      <selection pane="bottomLeft" activeCell="G36" sqref="G36"/>
    </sheetView>
  </sheetViews>
  <sheetFormatPr defaultColWidth="14.42578125" defaultRowHeight="15" customHeight="1" x14ac:dyDescent="0.2"/>
  <cols>
    <col min="1" max="1" width="20.7109375" style="150" customWidth="1"/>
    <col min="2" max="2" width="7.85546875" style="176" customWidth="1"/>
    <col min="3" max="3" width="59.5703125" style="204" customWidth="1"/>
    <col min="4" max="4" width="6" style="161" customWidth="1"/>
    <col min="5" max="5" width="6.28515625" style="161" customWidth="1"/>
    <col min="6" max="6" width="16.140625" style="782" customWidth="1"/>
    <col min="7" max="7" width="12.7109375" style="783" customWidth="1"/>
    <col min="8" max="8" width="14.42578125" style="154"/>
    <col min="9" max="16384" width="14.42578125" style="150"/>
  </cols>
  <sheetData>
    <row r="1" spans="1:10" ht="14.1" customHeight="1" x14ac:dyDescent="0.2">
      <c r="A1" s="1028" t="s">
        <v>1726</v>
      </c>
      <c r="B1" s="1028" t="s">
        <v>1</v>
      </c>
      <c r="C1" s="1029" t="s">
        <v>2</v>
      </c>
      <c r="D1" s="1028" t="s">
        <v>329</v>
      </c>
      <c r="E1" s="1028" t="s">
        <v>1613</v>
      </c>
      <c r="F1" s="589" t="s">
        <v>1406</v>
      </c>
      <c r="G1" s="596">
        <v>0.25</v>
      </c>
    </row>
    <row r="2" spans="1:10" s="493" customFormat="1" ht="14.1" customHeight="1" x14ac:dyDescent="0.2">
      <c r="A2" s="1028"/>
      <c r="B2" s="1028"/>
      <c r="C2" s="1029"/>
      <c r="D2" s="1028"/>
      <c r="E2" s="1028"/>
      <c r="F2" s="589" t="s">
        <v>1405</v>
      </c>
      <c r="G2" s="596">
        <v>0.12</v>
      </c>
      <c r="H2" s="154"/>
    </row>
    <row r="3" spans="1:10" ht="14.1" customHeight="1" x14ac:dyDescent="0.2">
      <c r="A3" s="1028"/>
      <c r="B3" s="1028"/>
      <c r="C3" s="1029"/>
      <c r="D3" s="1028"/>
      <c r="E3" s="1028"/>
      <c r="F3" s="590" t="s">
        <v>236</v>
      </c>
      <c r="G3" s="591" t="s">
        <v>1724</v>
      </c>
    </row>
    <row r="4" spans="1:10" s="594" customFormat="1" ht="14.1" customHeight="1" x14ac:dyDescent="0.2">
      <c r="A4" s="1031" t="s">
        <v>1684</v>
      </c>
      <c r="B4" s="1031"/>
      <c r="C4" s="1031"/>
      <c r="D4" s="1031"/>
      <c r="E4" s="1031"/>
      <c r="F4" s="595"/>
      <c r="G4" s="595"/>
      <c r="H4" s="154"/>
    </row>
    <row r="5" spans="1:10" ht="18" customHeight="1" x14ac:dyDescent="0.2">
      <c r="A5" s="1026" t="s">
        <v>1539</v>
      </c>
      <c r="B5" s="1026"/>
      <c r="C5" s="1026"/>
      <c r="D5" s="1026"/>
      <c r="E5" s="1026"/>
      <c r="F5" s="814"/>
      <c r="G5" s="985"/>
      <c r="I5" s="205"/>
    </row>
    <row r="6" spans="1:10" ht="15" customHeight="1" x14ac:dyDescent="0.2">
      <c r="A6" s="1054"/>
      <c r="B6" s="1042" t="s">
        <v>104</v>
      </c>
      <c r="C6" s="177" t="s">
        <v>215</v>
      </c>
      <c r="D6" s="210" t="s">
        <v>373</v>
      </c>
      <c r="E6" s="1027" t="s">
        <v>1614</v>
      </c>
      <c r="F6" s="865">
        <f>F7*0.135</f>
        <v>47.622599999999998</v>
      </c>
      <c r="G6" s="866">
        <f>G7*0.135</f>
        <v>41.907888</v>
      </c>
    </row>
    <row r="7" spans="1:10" ht="15" customHeight="1" x14ac:dyDescent="0.2">
      <c r="A7" s="1059"/>
      <c r="B7" s="1042"/>
      <c r="C7" s="900" t="s">
        <v>1512</v>
      </c>
      <c r="D7" s="210" t="s">
        <v>374</v>
      </c>
      <c r="E7" s="1027"/>
      <c r="F7" s="865">
        <f>'Весь прайс'!F7</f>
        <v>352.76</v>
      </c>
      <c r="G7" s="866">
        <f>F7*(1-G8)</f>
        <v>310.42879999999997</v>
      </c>
    </row>
    <row r="8" spans="1:10" ht="15" customHeight="1" x14ac:dyDescent="0.2">
      <c r="B8" s="1042"/>
      <c r="C8" s="581"/>
      <c r="D8" s="210"/>
      <c r="E8" s="1027"/>
      <c r="F8" s="750">
        <v>0</v>
      </c>
      <c r="G8" s="867">
        <f>G2</f>
        <v>0.12</v>
      </c>
    </row>
    <row r="9" spans="1:10" ht="15" customHeight="1" x14ac:dyDescent="0.2">
      <c r="A9" s="1054"/>
      <c r="B9" s="1034" t="s">
        <v>105</v>
      </c>
      <c r="C9" s="178" t="s">
        <v>216</v>
      </c>
      <c r="D9" s="210" t="s">
        <v>373</v>
      </c>
      <c r="E9" s="1027" t="s">
        <v>1614</v>
      </c>
      <c r="F9" s="760">
        <f>F10*0.39</f>
        <v>47.774999999999999</v>
      </c>
      <c r="G9" s="866">
        <f>G10*0.39</f>
        <v>42.042000000000002</v>
      </c>
      <c r="H9" s="587"/>
    </row>
    <row r="10" spans="1:10" ht="15" customHeight="1" x14ac:dyDescent="0.2">
      <c r="A10" s="1059"/>
      <c r="B10" s="1034"/>
      <c r="C10" s="900" t="s">
        <v>1496</v>
      </c>
      <c r="D10" s="210" t="s">
        <v>374</v>
      </c>
      <c r="E10" s="1027"/>
      <c r="F10" s="869">
        <f>'Весь прайс'!F9</f>
        <v>122.5</v>
      </c>
      <c r="G10" s="866">
        <f>F10*(1-G11)</f>
        <v>107.8</v>
      </c>
    </row>
    <row r="11" spans="1:10" ht="15" customHeight="1" x14ac:dyDescent="0.2">
      <c r="A11" s="1059"/>
      <c r="B11" s="1034"/>
      <c r="C11" s="581"/>
      <c r="D11" s="210"/>
      <c r="E11" s="1027"/>
      <c r="F11" s="750">
        <v>0</v>
      </c>
      <c r="G11" s="867">
        <f>G2</f>
        <v>0.12</v>
      </c>
    </row>
    <row r="12" spans="1:10" ht="15" customHeight="1" x14ac:dyDescent="0.2">
      <c r="A12" s="1059"/>
      <c r="B12" s="1034" t="s">
        <v>106</v>
      </c>
      <c r="C12" s="178" t="s">
        <v>217</v>
      </c>
      <c r="D12" s="210" t="s">
        <v>373</v>
      </c>
      <c r="E12" s="1027" t="s">
        <v>1614</v>
      </c>
      <c r="F12" s="760">
        <f>F13*0.62</f>
        <v>75.95</v>
      </c>
      <c r="G12" s="866">
        <f>G13*0.62</f>
        <v>66.835999999999999</v>
      </c>
      <c r="H12" s="587"/>
    </row>
    <row r="13" spans="1:10" ht="15" customHeight="1" x14ac:dyDescent="0.2">
      <c r="A13" s="1059"/>
      <c r="B13" s="1034"/>
      <c r="C13" s="900" t="s">
        <v>1496</v>
      </c>
      <c r="D13" s="210" t="s">
        <v>374</v>
      </c>
      <c r="E13" s="1027"/>
      <c r="F13" s="869">
        <f>'Весь прайс'!F11</f>
        <v>122.5</v>
      </c>
      <c r="G13" s="866">
        <f>F13*(1-G14)</f>
        <v>107.8</v>
      </c>
    </row>
    <row r="14" spans="1:10" ht="15" customHeight="1" x14ac:dyDescent="0.2">
      <c r="B14" s="1034"/>
      <c r="C14" s="581"/>
      <c r="D14" s="210"/>
      <c r="E14" s="1027"/>
      <c r="F14" s="750">
        <v>0</v>
      </c>
      <c r="G14" s="867">
        <f>G2</f>
        <v>0.12</v>
      </c>
    </row>
    <row r="15" spans="1:10" ht="15" customHeight="1" x14ac:dyDescent="0.2">
      <c r="A15" s="1054"/>
      <c r="B15" s="1046" t="s">
        <v>107</v>
      </c>
      <c r="C15" s="177" t="s">
        <v>218</v>
      </c>
      <c r="D15" s="210" t="s">
        <v>373</v>
      </c>
      <c r="E15" s="1027" t="s">
        <v>1614</v>
      </c>
      <c r="F15" s="869">
        <f>F16*0.8</f>
        <v>98</v>
      </c>
      <c r="G15" s="866">
        <f>G16*0.8</f>
        <v>86.240000000000009</v>
      </c>
      <c r="H15" s="587"/>
    </row>
    <row r="16" spans="1:10" ht="15" customHeight="1" x14ac:dyDescent="0.2">
      <c r="A16" s="1054"/>
      <c r="B16" s="1046"/>
      <c r="C16" s="900" t="s">
        <v>1512</v>
      </c>
      <c r="D16" s="210" t="s">
        <v>374</v>
      </c>
      <c r="E16" s="1027"/>
      <c r="F16" s="869">
        <f>'Весь прайс'!F13</f>
        <v>122.5</v>
      </c>
      <c r="G16" s="866">
        <f>F16*(1-G17)</f>
        <v>107.8</v>
      </c>
      <c r="J16" s="156"/>
    </row>
    <row r="17" spans="1:8" ht="15" customHeight="1" x14ac:dyDescent="0.2">
      <c r="A17" s="1054"/>
      <c r="B17" s="1046"/>
      <c r="C17" s="581"/>
      <c r="D17" s="210"/>
      <c r="E17" s="1027"/>
      <c r="F17" s="750">
        <v>0</v>
      </c>
      <c r="G17" s="867">
        <f>G2</f>
        <v>0.12</v>
      </c>
    </row>
    <row r="18" spans="1:8" ht="15" customHeight="1" x14ac:dyDescent="0.2">
      <c r="A18" s="1054"/>
      <c r="B18" s="1046" t="s">
        <v>108</v>
      </c>
      <c r="C18" s="177" t="s">
        <v>219</v>
      </c>
      <c r="D18" s="210" t="s">
        <v>373</v>
      </c>
      <c r="E18" s="1027" t="s">
        <v>1614</v>
      </c>
      <c r="F18" s="869">
        <f>F19*0.84</f>
        <v>102.89999999999999</v>
      </c>
      <c r="G18" s="866">
        <f>G19*0.84</f>
        <v>90.551999999999992</v>
      </c>
      <c r="H18" s="587"/>
    </row>
    <row r="19" spans="1:8" ht="15" customHeight="1" x14ac:dyDescent="0.2">
      <c r="A19" s="1054"/>
      <c r="B19" s="1035"/>
      <c r="C19" s="900" t="s">
        <v>1512</v>
      </c>
      <c r="D19" s="210" t="s">
        <v>374</v>
      </c>
      <c r="E19" s="1027"/>
      <c r="F19" s="869">
        <f>'Весь прайс'!F15</f>
        <v>122.5</v>
      </c>
      <c r="G19" s="866">
        <f>F19*(1-G20)</f>
        <v>107.8</v>
      </c>
    </row>
    <row r="20" spans="1:8" ht="15" customHeight="1" x14ac:dyDescent="0.2">
      <c r="A20" s="1054"/>
      <c r="B20" s="209"/>
      <c r="C20" s="581"/>
      <c r="D20" s="210"/>
      <c r="E20" s="1027"/>
      <c r="F20" s="750">
        <v>0</v>
      </c>
      <c r="G20" s="867">
        <f>G2</f>
        <v>0.12</v>
      </c>
    </row>
    <row r="21" spans="1:8" ht="15" customHeight="1" x14ac:dyDescent="0.2">
      <c r="A21" s="1054"/>
      <c r="B21" s="1046" t="s">
        <v>1568</v>
      </c>
      <c r="C21" s="177" t="s">
        <v>1549</v>
      </c>
      <c r="D21" s="646" t="s">
        <v>373</v>
      </c>
      <c r="E21" s="1027" t="s">
        <v>1614</v>
      </c>
      <c r="F21" s="869">
        <f>F22*0.961</f>
        <v>117.7225</v>
      </c>
      <c r="G21" s="866">
        <f>G22*0.961</f>
        <v>103.5958</v>
      </c>
      <c r="H21" s="588"/>
    </row>
    <row r="22" spans="1:8" s="645" customFormat="1" ht="15" customHeight="1" x14ac:dyDescent="0.2">
      <c r="A22" s="1054"/>
      <c r="B22" s="1035"/>
      <c r="C22" s="900" t="s">
        <v>1512</v>
      </c>
      <c r="D22" s="646" t="s">
        <v>374</v>
      </c>
      <c r="E22" s="1027"/>
      <c r="F22" s="869">
        <f>'Весь прайс'!F17</f>
        <v>122.5</v>
      </c>
      <c r="G22" s="866">
        <f>F22*(1-G23)</f>
        <v>107.8</v>
      </c>
      <c r="H22" s="154"/>
    </row>
    <row r="23" spans="1:8" s="645" customFormat="1" ht="15" customHeight="1" x14ac:dyDescent="0.2">
      <c r="A23" s="1054"/>
      <c r="B23" s="647"/>
      <c r="C23" s="581"/>
      <c r="D23" s="646"/>
      <c r="E23" s="1027"/>
      <c r="F23" s="750">
        <v>0</v>
      </c>
      <c r="G23" s="867">
        <f>G2</f>
        <v>0.12</v>
      </c>
      <c r="H23" s="154"/>
    </row>
    <row r="24" spans="1:8" ht="15" customHeight="1" x14ac:dyDescent="0.2">
      <c r="A24" s="1054"/>
      <c r="B24" s="1046" t="s">
        <v>1345</v>
      </c>
      <c r="C24" s="177" t="s">
        <v>220</v>
      </c>
      <c r="D24" s="210" t="s">
        <v>373</v>
      </c>
      <c r="E24" s="1027" t="s">
        <v>1614</v>
      </c>
      <c r="F24" s="871">
        <f>F25*1.285</f>
        <v>157.41249999999999</v>
      </c>
      <c r="G24" s="866">
        <f>G25*1.285</f>
        <v>138.523</v>
      </c>
      <c r="H24" s="587"/>
    </row>
    <row r="25" spans="1:8" ht="15" customHeight="1" x14ac:dyDescent="0.2">
      <c r="A25" s="1054"/>
      <c r="B25" s="1046"/>
      <c r="C25" s="900" t="s">
        <v>1512</v>
      </c>
      <c r="D25" s="210" t="s">
        <v>374</v>
      </c>
      <c r="E25" s="1027"/>
      <c r="F25" s="871">
        <f>'Весь прайс'!F19</f>
        <v>122.5</v>
      </c>
      <c r="G25" s="866">
        <f>F25*(1-G26)</f>
        <v>107.8</v>
      </c>
    </row>
    <row r="26" spans="1:8" ht="15" customHeight="1" x14ac:dyDescent="0.2">
      <c r="A26" s="151"/>
      <c r="B26" s="132"/>
      <c r="C26" s="581"/>
      <c r="D26" s="210"/>
      <c r="E26" s="1027"/>
      <c r="F26" s="750">
        <v>0</v>
      </c>
      <c r="G26" s="867">
        <f>G2</f>
        <v>0.12</v>
      </c>
    </row>
    <row r="27" spans="1:8" ht="15" customHeight="1" x14ac:dyDescent="0.2">
      <c r="A27" s="1054"/>
      <c r="B27" s="1034" t="s">
        <v>109</v>
      </c>
      <c r="C27" s="179" t="s">
        <v>375</v>
      </c>
      <c r="D27" s="210" t="s">
        <v>373</v>
      </c>
      <c r="E27" s="1067" t="s">
        <v>1615</v>
      </c>
      <c r="F27" s="760">
        <f>F28*0.45</f>
        <v>510.3</v>
      </c>
      <c r="G27" s="866">
        <f>G28*0.45</f>
        <v>449.06399999999996</v>
      </c>
    </row>
    <row r="28" spans="1:8" ht="15" customHeight="1" x14ac:dyDescent="0.2">
      <c r="A28" s="1059"/>
      <c r="B28" s="1035"/>
      <c r="C28" s="355" t="s">
        <v>341</v>
      </c>
      <c r="D28" s="210" t="s">
        <v>374</v>
      </c>
      <c r="E28" s="1067"/>
      <c r="F28" s="760">
        <f>'Весь прайс'!F21</f>
        <v>1134</v>
      </c>
      <c r="G28" s="866">
        <f>F28*(1-G29)</f>
        <v>997.92</v>
      </c>
    </row>
    <row r="29" spans="1:8" ht="15" customHeight="1" x14ac:dyDescent="0.2">
      <c r="B29" s="209"/>
      <c r="C29" s="207"/>
      <c r="D29" s="210"/>
      <c r="E29" s="1067"/>
      <c r="F29" s="750">
        <v>0</v>
      </c>
      <c r="G29" s="867">
        <f>G2</f>
        <v>0.12</v>
      </c>
    </row>
    <row r="30" spans="1:8" ht="15" customHeight="1" x14ac:dyDescent="0.2">
      <c r="A30" s="149"/>
      <c r="B30" s="1046" t="s">
        <v>110</v>
      </c>
      <c r="C30" s="177" t="s">
        <v>221</v>
      </c>
      <c r="D30" s="1066" t="s">
        <v>373</v>
      </c>
      <c r="E30" s="1067" t="s">
        <v>1615</v>
      </c>
      <c r="F30" s="872">
        <f>'Весь прайс'!F22</f>
        <v>648.52</v>
      </c>
      <c r="G30" s="866">
        <v>606.67999999999995</v>
      </c>
    </row>
    <row r="31" spans="1:8" ht="14.1" customHeight="1" x14ac:dyDescent="0.2">
      <c r="A31" s="149"/>
      <c r="B31" s="1046"/>
      <c r="C31" s="360" t="s">
        <v>341</v>
      </c>
      <c r="D31" s="1066"/>
      <c r="E31" s="1067"/>
      <c r="F31" s="750">
        <v>0</v>
      </c>
      <c r="G31" s="867"/>
    </row>
    <row r="32" spans="1:8" ht="14.1" customHeight="1" x14ac:dyDescent="0.2">
      <c r="A32" s="149"/>
      <c r="B32" s="132"/>
      <c r="C32" s="206"/>
      <c r="D32" s="210"/>
      <c r="E32" s="1067"/>
      <c r="F32" s="873"/>
      <c r="G32" s="250"/>
    </row>
    <row r="33" spans="1:11" ht="15" customHeight="1" x14ac:dyDescent="0.2">
      <c r="A33" s="149"/>
      <c r="B33" s="1046" t="s">
        <v>111</v>
      </c>
      <c r="C33" s="177" t="s">
        <v>222</v>
      </c>
      <c r="D33" s="1066" t="s">
        <v>373</v>
      </c>
      <c r="E33" s="1067" t="s">
        <v>1615</v>
      </c>
      <c r="F33" s="872">
        <f>'Весь прайс'!F23</f>
        <v>1014</v>
      </c>
      <c r="G33" s="866">
        <f>F33*(1-G34)</f>
        <v>892.32</v>
      </c>
    </row>
    <row r="34" spans="1:11" ht="14.1" customHeight="1" x14ac:dyDescent="0.2">
      <c r="A34" s="149"/>
      <c r="B34" s="1046"/>
      <c r="C34" s="360" t="s">
        <v>341</v>
      </c>
      <c r="D34" s="1066"/>
      <c r="E34" s="1067"/>
      <c r="F34" s="750">
        <v>0</v>
      </c>
      <c r="G34" s="867">
        <f>G2</f>
        <v>0.12</v>
      </c>
    </row>
    <row r="35" spans="1:11" ht="14.1" customHeight="1" x14ac:dyDescent="0.2">
      <c r="A35" s="149"/>
      <c r="B35" s="132"/>
      <c r="C35" s="206"/>
      <c r="D35" s="210"/>
      <c r="E35" s="1067"/>
      <c r="F35" s="873"/>
      <c r="G35" s="250"/>
    </row>
    <row r="36" spans="1:11" ht="14.1" customHeight="1" x14ac:dyDescent="0.2">
      <c r="A36" s="149"/>
      <c r="B36" s="1046" t="s">
        <v>164</v>
      </c>
      <c r="C36" s="193" t="s">
        <v>223</v>
      </c>
      <c r="D36" s="1066" t="s">
        <v>373</v>
      </c>
      <c r="E36" s="1067" t="s">
        <v>1615</v>
      </c>
      <c r="F36" s="872">
        <f>'Весь прайс'!F24</f>
        <v>1170</v>
      </c>
      <c r="G36" s="866">
        <f>F36*(1-G37)</f>
        <v>1029.5999999999999</v>
      </c>
    </row>
    <row r="37" spans="1:11" ht="14.1" customHeight="1" x14ac:dyDescent="0.2">
      <c r="A37" s="149"/>
      <c r="B37" s="1046"/>
      <c r="C37" s="360" t="s">
        <v>341</v>
      </c>
      <c r="D37" s="1066"/>
      <c r="E37" s="1067"/>
      <c r="F37" s="750">
        <v>0</v>
      </c>
      <c r="G37" s="867">
        <f>G2</f>
        <v>0.12</v>
      </c>
    </row>
    <row r="38" spans="1:11" ht="14.1" customHeight="1" x14ac:dyDescent="0.2">
      <c r="A38" s="149"/>
      <c r="B38" s="132"/>
      <c r="C38" s="206"/>
      <c r="D38" s="210"/>
      <c r="E38" s="1067"/>
      <c r="F38" s="873"/>
      <c r="G38" s="250"/>
    </row>
    <row r="39" spans="1:11" ht="15" customHeight="1" x14ac:dyDescent="0.35">
      <c r="A39" s="149"/>
      <c r="B39" s="1046" t="s">
        <v>163</v>
      </c>
      <c r="C39" s="177" t="s">
        <v>237</v>
      </c>
      <c r="D39" s="1066" t="s">
        <v>373</v>
      </c>
      <c r="E39" s="1067" t="s">
        <v>1615</v>
      </c>
      <c r="F39" s="872">
        <f>'Весь прайс'!F25</f>
        <v>652.86</v>
      </c>
      <c r="G39" s="866">
        <v>610.74</v>
      </c>
      <c r="H39" s="593"/>
      <c r="K39" s="592"/>
    </row>
    <row r="40" spans="1:11" ht="15" customHeight="1" x14ac:dyDescent="0.2">
      <c r="B40" s="1046"/>
      <c r="C40" s="360" t="s">
        <v>341</v>
      </c>
      <c r="D40" s="1066"/>
      <c r="E40" s="1067"/>
      <c r="F40" s="750"/>
      <c r="G40" s="867"/>
    </row>
    <row r="41" spans="1:11" ht="15" customHeight="1" x14ac:dyDescent="0.2">
      <c r="B41" s="132"/>
      <c r="C41" s="206"/>
      <c r="D41" s="210"/>
      <c r="E41" s="1067"/>
      <c r="F41" s="868"/>
      <c r="G41" s="250"/>
    </row>
    <row r="42" spans="1:11" s="672" customFormat="1" ht="15" customHeight="1" x14ac:dyDescent="0.2">
      <c r="B42" s="1046" t="s">
        <v>1577</v>
      </c>
      <c r="C42" s="177" t="s">
        <v>1576</v>
      </c>
      <c r="D42" s="1066" t="s">
        <v>373</v>
      </c>
      <c r="E42" s="1067" t="s">
        <v>1615</v>
      </c>
      <c r="F42" s="872">
        <f>'Весь прайс'!F26</f>
        <v>448</v>
      </c>
      <c r="G42" s="866">
        <v>396.75</v>
      </c>
      <c r="H42" s="154"/>
    </row>
    <row r="43" spans="1:11" s="672" customFormat="1" ht="15" customHeight="1" x14ac:dyDescent="0.2">
      <c r="B43" s="1046"/>
      <c r="C43" s="733" t="s">
        <v>341</v>
      </c>
      <c r="D43" s="1066"/>
      <c r="E43" s="1067"/>
      <c r="F43" s="750"/>
      <c r="G43" s="867"/>
      <c r="H43" s="154"/>
    </row>
    <row r="44" spans="1:11" s="672" customFormat="1" ht="15" customHeight="1" x14ac:dyDescent="0.2">
      <c r="B44" s="668"/>
      <c r="C44" s="479"/>
      <c r="D44" s="671"/>
      <c r="E44" s="1067"/>
      <c r="F44" s="868"/>
      <c r="G44" s="250"/>
      <c r="H44" s="154"/>
    </row>
    <row r="45" spans="1:11" s="578" customFormat="1" ht="15" customHeight="1" x14ac:dyDescent="0.2">
      <c r="B45" s="1046" t="s">
        <v>1507</v>
      </c>
      <c r="C45" s="177" t="s">
        <v>1508</v>
      </c>
      <c r="D45" s="1066" t="s">
        <v>373</v>
      </c>
      <c r="E45" s="1067" t="s">
        <v>1615</v>
      </c>
      <c r="F45" s="872">
        <f>'Весь прайс'!F27</f>
        <v>725.4</v>
      </c>
      <c r="G45" s="866">
        <v>641.70000000000005</v>
      </c>
      <c r="H45" s="588"/>
    </row>
    <row r="46" spans="1:11" s="578" customFormat="1" ht="15" customHeight="1" x14ac:dyDescent="0.2">
      <c r="B46" s="1046"/>
      <c r="C46" s="674" t="s">
        <v>341</v>
      </c>
      <c r="D46" s="1066"/>
      <c r="E46" s="1067"/>
      <c r="F46" s="750"/>
      <c r="G46" s="867"/>
      <c r="H46" s="154"/>
    </row>
    <row r="47" spans="1:11" s="578" customFormat="1" ht="15" customHeight="1" x14ac:dyDescent="0.2">
      <c r="B47" s="577"/>
      <c r="C47" s="479"/>
      <c r="D47" s="576"/>
      <c r="E47" s="1067"/>
      <c r="F47" s="868"/>
      <c r="G47" s="250"/>
      <c r="H47" s="154"/>
    </row>
    <row r="48" spans="1:11" ht="15" customHeight="1" x14ac:dyDescent="0.2">
      <c r="A48" s="1053"/>
      <c r="B48" s="1065">
        <v>511253</v>
      </c>
      <c r="C48" s="180" t="s">
        <v>224</v>
      </c>
      <c r="D48" s="1066" t="s">
        <v>373</v>
      </c>
      <c r="E48" s="1067" t="s">
        <v>1615</v>
      </c>
      <c r="F48" s="1041" t="str">
        <f>'Весь прайс'!F28</f>
        <v xml:space="preserve">Ціну уточнюйте         </v>
      </c>
      <c r="G48" s="1104" t="str">
        <f>'Весь прайс'!G28</f>
        <v xml:space="preserve">Ціну уточнюйте         </v>
      </c>
    </row>
    <row r="49" spans="1:8" ht="15" customHeight="1" x14ac:dyDescent="0.2">
      <c r="A49" s="1053"/>
      <c r="B49" s="1065"/>
      <c r="C49" s="362" t="s">
        <v>341</v>
      </c>
      <c r="D49" s="1066"/>
      <c r="E49" s="1067"/>
      <c r="F49" s="1041"/>
      <c r="G49" s="1104"/>
    </row>
    <row r="50" spans="1:8" ht="15" customHeight="1" x14ac:dyDescent="0.2">
      <c r="A50" s="1053"/>
      <c r="B50" s="212"/>
      <c r="C50" s="211"/>
      <c r="D50" s="210"/>
      <c r="E50" s="1067"/>
      <c r="F50" s="868"/>
      <c r="G50" s="250"/>
    </row>
    <row r="51" spans="1:8" ht="15" customHeight="1" x14ac:dyDescent="0.2">
      <c r="A51" s="1053"/>
      <c r="B51" s="1065">
        <v>511303</v>
      </c>
      <c r="C51" s="180" t="s">
        <v>225</v>
      </c>
      <c r="D51" s="1066" t="s">
        <v>373</v>
      </c>
      <c r="E51" s="1067" t="s">
        <v>1615</v>
      </c>
      <c r="F51" s="872">
        <f>'Весь прайс'!F29</f>
        <v>217.08</v>
      </c>
      <c r="G51" s="866">
        <v>203.07</v>
      </c>
    </row>
    <row r="52" spans="1:8" ht="15" customHeight="1" x14ac:dyDescent="0.2">
      <c r="A52" s="1053"/>
      <c r="B52" s="1065"/>
      <c r="C52" s="362" t="s">
        <v>341</v>
      </c>
      <c r="D52" s="1066"/>
      <c r="E52" s="1067"/>
      <c r="F52" s="750">
        <v>0</v>
      </c>
      <c r="G52" s="867"/>
    </row>
    <row r="53" spans="1:8" ht="15" customHeight="1" x14ac:dyDescent="0.2">
      <c r="A53" s="1053"/>
      <c r="B53" s="212"/>
      <c r="C53" s="211"/>
      <c r="D53" s="210"/>
      <c r="E53" s="1067"/>
      <c r="F53" s="873"/>
      <c r="G53" s="250"/>
    </row>
    <row r="54" spans="1:8" ht="15" customHeight="1" x14ac:dyDescent="0.2">
      <c r="A54" s="1053"/>
      <c r="B54" s="1065">
        <v>511403</v>
      </c>
      <c r="C54" s="180" t="s">
        <v>226</v>
      </c>
      <c r="D54" s="1066" t="s">
        <v>373</v>
      </c>
      <c r="E54" s="1067" t="s">
        <v>1615</v>
      </c>
      <c r="F54" s="872">
        <f>'Весь прайс'!F30</f>
        <v>286.45999999999998</v>
      </c>
      <c r="G54" s="866">
        <v>267.97000000000003</v>
      </c>
    </row>
    <row r="55" spans="1:8" ht="15" customHeight="1" x14ac:dyDescent="0.2">
      <c r="A55" s="1053"/>
      <c r="B55" s="1065"/>
      <c r="C55" s="362" t="s">
        <v>341</v>
      </c>
      <c r="D55" s="1066"/>
      <c r="E55" s="1067"/>
      <c r="F55" s="750">
        <v>0</v>
      </c>
      <c r="G55" s="867"/>
    </row>
    <row r="56" spans="1:8" s="258" customFormat="1" ht="15" customHeight="1" x14ac:dyDescent="0.2">
      <c r="A56" s="254"/>
      <c r="B56" s="259"/>
      <c r="C56" s="211"/>
      <c r="D56" s="249"/>
      <c r="E56" s="1067"/>
      <c r="F56" s="750"/>
      <c r="G56" s="867"/>
      <c r="H56" s="582"/>
    </row>
    <row r="57" spans="1:8" s="258" customFormat="1" ht="15" customHeight="1" x14ac:dyDescent="0.2">
      <c r="A57" s="1053"/>
      <c r="B57" s="1064"/>
      <c r="C57" s="180" t="s">
        <v>1612</v>
      </c>
      <c r="D57" s="1066" t="s">
        <v>373</v>
      </c>
      <c r="E57" s="1067" t="s">
        <v>1615</v>
      </c>
      <c r="F57" s="872">
        <f>'Весь прайс'!F31</f>
        <v>71.900000000000006</v>
      </c>
      <c r="G57" s="866">
        <f>'Весь прайс'!G31</f>
        <v>65.8</v>
      </c>
      <c r="H57" s="154"/>
    </row>
    <row r="58" spans="1:8" s="258" customFormat="1" ht="15" customHeight="1" x14ac:dyDescent="0.2">
      <c r="A58" s="1053"/>
      <c r="B58" s="1064"/>
      <c r="C58" s="362" t="s">
        <v>341</v>
      </c>
      <c r="D58" s="1066"/>
      <c r="E58" s="1067"/>
      <c r="F58" s="750"/>
      <c r="G58" s="867"/>
      <c r="H58" s="154"/>
    </row>
    <row r="59" spans="1:8" s="258" customFormat="1" ht="15" customHeight="1" x14ac:dyDescent="0.2">
      <c r="A59" s="1053"/>
      <c r="B59" s="270"/>
      <c r="C59" s="211"/>
      <c r="D59" s="249"/>
      <c r="E59" s="1067"/>
      <c r="F59" s="873"/>
      <c r="G59" s="250"/>
      <c r="H59" s="154"/>
    </row>
    <row r="60" spans="1:8" s="258" customFormat="1" ht="15" customHeight="1" x14ac:dyDescent="0.2">
      <c r="A60" s="1053"/>
      <c r="B60" s="1064"/>
      <c r="C60" s="180" t="s">
        <v>379</v>
      </c>
      <c r="D60" s="1049" t="s">
        <v>372</v>
      </c>
      <c r="E60" s="1067" t="s">
        <v>1615</v>
      </c>
      <c r="F60" s="872">
        <f>'Весь прайс'!F32</f>
        <v>11.8</v>
      </c>
      <c r="G60" s="866">
        <f>'Весь прайс'!G32</f>
        <v>10.384</v>
      </c>
      <c r="H60" s="154"/>
    </row>
    <row r="61" spans="1:8" s="258" customFormat="1" ht="15" customHeight="1" x14ac:dyDescent="0.2">
      <c r="A61" s="1053"/>
      <c r="B61" s="1064"/>
      <c r="C61" s="362" t="s">
        <v>341</v>
      </c>
      <c r="D61" s="1049"/>
      <c r="E61" s="1067"/>
      <c r="F61" s="872"/>
      <c r="G61" s="866"/>
      <c r="H61" s="154"/>
    </row>
    <row r="62" spans="1:8" s="258" customFormat="1" ht="15" customHeight="1" x14ac:dyDescent="0.2">
      <c r="A62" s="1053"/>
      <c r="B62" s="259"/>
      <c r="C62" s="211"/>
      <c r="D62" s="249"/>
      <c r="E62" s="1067"/>
      <c r="F62" s="873"/>
      <c r="G62" s="250"/>
      <c r="H62" s="154"/>
    </row>
    <row r="63" spans="1:8" ht="19.5" customHeight="1" x14ac:dyDescent="0.2">
      <c r="A63" s="1026" t="s">
        <v>44</v>
      </c>
      <c r="B63" s="1026"/>
      <c r="C63" s="1026"/>
      <c r="D63" s="1026"/>
      <c r="E63" s="1026"/>
      <c r="F63" s="747"/>
      <c r="G63" s="747"/>
    </row>
    <row r="64" spans="1:8" ht="15" customHeight="1" x14ac:dyDescent="0.2">
      <c r="A64" s="1054"/>
      <c r="B64" s="1046" t="s">
        <v>45</v>
      </c>
      <c r="C64" s="181" t="s">
        <v>198</v>
      </c>
      <c r="D64" s="1049" t="s">
        <v>372</v>
      </c>
      <c r="E64" s="1038" t="s">
        <v>1614</v>
      </c>
      <c r="F64" s="748">
        <f>'Весь прайс'!F60</f>
        <v>76.489999999999995</v>
      </c>
      <c r="G64" s="749">
        <f>F64*(1-G65)</f>
        <v>57.367499999999993</v>
      </c>
    </row>
    <row r="65" spans="1:8" ht="15" customHeight="1" x14ac:dyDescent="0.2">
      <c r="A65" s="1054"/>
      <c r="B65" s="1046"/>
      <c r="C65" s="360" t="s">
        <v>341</v>
      </c>
      <c r="D65" s="1049"/>
      <c r="E65" s="1039"/>
      <c r="F65" s="750">
        <v>0</v>
      </c>
      <c r="G65" s="751">
        <f>G1</f>
        <v>0.25</v>
      </c>
    </row>
    <row r="66" spans="1:8" ht="15" customHeight="1" x14ac:dyDescent="0.2">
      <c r="A66" s="1054"/>
      <c r="B66" s="132"/>
      <c r="C66" s="164"/>
      <c r="D66" s="171"/>
      <c r="E66" s="495"/>
      <c r="F66" s="752"/>
      <c r="G66" s="252"/>
    </row>
    <row r="67" spans="1:8" s="481" customFormat="1" ht="15" customHeight="1" x14ac:dyDescent="0.2">
      <c r="A67" s="476"/>
      <c r="B67" s="1046" t="s">
        <v>1404</v>
      </c>
      <c r="C67" s="181" t="s">
        <v>1403</v>
      </c>
      <c r="D67" s="1049" t="s">
        <v>372</v>
      </c>
      <c r="E67" s="1038" t="s">
        <v>1614</v>
      </c>
      <c r="F67" s="748">
        <f>'Весь прайс'!F61</f>
        <v>101</v>
      </c>
      <c r="G67" s="749">
        <f>F67*(1-G68)</f>
        <v>75.75</v>
      </c>
      <c r="H67" s="154"/>
    </row>
    <row r="68" spans="1:8" s="481" customFormat="1" ht="15" customHeight="1" x14ac:dyDescent="0.2">
      <c r="A68" s="476"/>
      <c r="B68" s="1046"/>
      <c r="C68" s="562" t="s">
        <v>341</v>
      </c>
      <c r="D68" s="1049"/>
      <c r="E68" s="1039"/>
      <c r="F68" s="750">
        <v>0</v>
      </c>
      <c r="G68" s="751">
        <f>G1</f>
        <v>0.25</v>
      </c>
      <c r="H68" s="154"/>
    </row>
    <row r="69" spans="1:8" s="481" customFormat="1" ht="15" customHeight="1" x14ac:dyDescent="0.2">
      <c r="A69" s="476"/>
      <c r="B69" s="478"/>
      <c r="C69" s="164"/>
      <c r="D69" s="477"/>
      <c r="E69" s="477"/>
      <c r="F69" s="752"/>
      <c r="G69" s="252"/>
      <c r="H69" s="154"/>
    </row>
    <row r="70" spans="1:8" s="443" customFormat="1" ht="15" customHeight="1" x14ac:dyDescent="0.2">
      <c r="A70" s="439"/>
      <c r="B70" s="1046" t="s">
        <v>1367</v>
      </c>
      <c r="C70" s="193" t="s">
        <v>1366</v>
      </c>
      <c r="D70" s="1049" t="s">
        <v>372</v>
      </c>
      <c r="E70" s="1038" t="s">
        <v>1614</v>
      </c>
      <c r="F70" s="748">
        <f>'Весь прайс'!F62</f>
        <v>259</v>
      </c>
      <c r="G70" s="749">
        <f>F70*(1-G71)</f>
        <v>194.25</v>
      </c>
      <c r="H70" s="154"/>
    </row>
    <row r="71" spans="1:8" s="443" customFormat="1" ht="15" customHeight="1" x14ac:dyDescent="0.2">
      <c r="A71" s="439"/>
      <c r="B71" s="1046"/>
      <c r="C71" s="360" t="s">
        <v>341</v>
      </c>
      <c r="D71" s="1049"/>
      <c r="E71" s="1039"/>
      <c r="F71" s="750">
        <v>0</v>
      </c>
      <c r="G71" s="751">
        <f>G1</f>
        <v>0.25</v>
      </c>
      <c r="H71" s="154"/>
    </row>
    <row r="72" spans="1:8" s="443" customFormat="1" ht="15" customHeight="1" x14ac:dyDescent="0.2">
      <c r="A72" s="439"/>
      <c r="B72" s="442"/>
      <c r="C72" s="164"/>
      <c r="D72" s="441"/>
      <c r="E72" s="441"/>
      <c r="F72" s="752"/>
      <c r="G72" s="252"/>
      <c r="H72" s="154"/>
    </row>
    <row r="73" spans="1:8" ht="15" customHeight="1" x14ac:dyDescent="0.2">
      <c r="A73" s="1054"/>
      <c r="B73" s="1034" t="s">
        <v>46</v>
      </c>
      <c r="C73" s="179" t="s">
        <v>199</v>
      </c>
      <c r="D73" s="1040" t="s">
        <v>372</v>
      </c>
      <c r="E73" s="1038" t="s">
        <v>1614</v>
      </c>
      <c r="F73" s="753">
        <f>'Весь прайс'!F63</f>
        <v>104</v>
      </c>
      <c r="G73" s="749">
        <f>F73*(1-G74)</f>
        <v>78</v>
      </c>
    </row>
    <row r="74" spans="1:8" ht="15" customHeight="1" x14ac:dyDescent="0.2">
      <c r="A74" s="1054"/>
      <c r="B74" s="1034"/>
      <c r="C74" s="355" t="s">
        <v>341</v>
      </c>
      <c r="D74" s="1040"/>
      <c r="E74" s="1039"/>
      <c r="F74" s="750">
        <v>0</v>
      </c>
      <c r="G74" s="751">
        <f>G1</f>
        <v>0.25</v>
      </c>
    </row>
    <row r="75" spans="1:8" s="288" customFormat="1" ht="15" customHeight="1" x14ac:dyDescent="0.2">
      <c r="A75" s="287"/>
      <c r="B75" s="285"/>
      <c r="C75" s="207"/>
      <c r="D75" s="283"/>
      <c r="E75" s="358"/>
      <c r="F75" s="750"/>
      <c r="G75" s="253"/>
      <c r="H75" s="154"/>
    </row>
    <row r="76" spans="1:8" ht="15" customHeight="1" x14ac:dyDescent="0.2">
      <c r="A76" s="1054"/>
      <c r="B76" s="1046" t="s">
        <v>47</v>
      </c>
      <c r="C76" s="179" t="s">
        <v>200</v>
      </c>
      <c r="D76" s="1049" t="s">
        <v>372</v>
      </c>
      <c r="E76" s="1038" t="s">
        <v>1614</v>
      </c>
      <c r="F76" s="748">
        <f>'Весь прайс'!F64</f>
        <v>108</v>
      </c>
      <c r="G76" s="749">
        <f>F76*(1-G77)</f>
        <v>81</v>
      </c>
    </row>
    <row r="77" spans="1:8" ht="15" customHeight="1" x14ac:dyDescent="0.2">
      <c r="A77" s="1054"/>
      <c r="B77" s="1046"/>
      <c r="C77" s="355" t="s">
        <v>341</v>
      </c>
      <c r="D77" s="1049"/>
      <c r="E77" s="1039"/>
      <c r="F77" s="750">
        <v>0</v>
      </c>
      <c r="G77" s="751">
        <f>G1</f>
        <v>0.25</v>
      </c>
    </row>
    <row r="78" spans="1:8" s="288" customFormat="1" ht="15" customHeight="1" x14ac:dyDescent="0.2">
      <c r="A78" s="1054"/>
      <c r="B78" s="286"/>
      <c r="C78" s="207"/>
      <c r="D78" s="284"/>
      <c r="E78" s="496"/>
      <c r="F78" s="750"/>
      <c r="G78" s="751"/>
      <c r="H78" s="154"/>
    </row>
    <row r="79" spans="1:8" ht="15" customHeight="1" x14ac:dyDescent="0.2">
      <c r="A79" s="1054"/>
      <c r="B79" s="1034" t="s">
        <v>48</v>
      </c>
      <c r="C79" s="179" t="s">
        <v>201</v>
      </c>
      <c r="D79" s="1040" t="s">
        <v>372</v>
      </c>
      <c r="E79" s="1038" t="s">
        <v>1614</v>
      </c>
      <c r="F79" s="753">
        <f>'Весь прайс'!F65</f>
        <v>129.9</v>
      </c>
      <c r="G79" s="749">
        <f>F79*(1-G80)</f>
        <v>97.425000000000011</v>
      </c>
    </row>
    <row r="80" spans="1:8" ht="15" customHeight="1" x14ac:dyDescent="0.2">
      <c r="A80" s="1054"/>
      <c r="B80" s="1034"/>
      <c r="C80" s="355" t="s">
        <v>341</v>
      </c>
      <c r="D80" s="1040"/>
      <c r="E80" s="1039"/>
      <c r="F80" s="750">
        <v>0</v>
      </c>
      <c r="G80" s="751">
        <f>G1</f>
        <v>0.25</v>
      </c>
    </row>
    <row r="81" spans="1:8" s="288" customFormat="1" ht="15" customHeight="1" x14ac:dyDescent="0.2">
      <c r="A81" s="287"/>
      <c r="B81" s="285"/>
      <c r="C81" s="207"/>
      <c r="D81" s="283"/>
      <c r="E81" s="496"/>
      <c r="F81" s="750"/>
      <c r="G81" s="751"/>
      <c r="H81" s="154"/>
    </row>
    <row r="82" spans="1:8" s="605" customFormat="1" ht="15" customHeight="1" x14ac:dyDescent="0.2">
      <c r="A82" s="600"/>
      <c r="B82" s="1101">
        <v>202133</v>
      </c>
      <c r="C82" s="179" t="s">
        <v>1513</v>
      </c>
      <c r="D82" s="1040" t="s">
        <v>372</v>
      </c>
      <c r="E82" s="1038" t="s">
        <v>1614</v>
      </c>
      <c r="F82" s="753">
        <f>'Весь прайс'!F66</f>
        <v>145.80000000000001</v>
      </c>
      <c r="G82" s="749">
        <f>F82*(1-G1)</f>
        <v>109.35000000000001</v>
      </c>
      <c r="H82" s="154"/>
    </row>
    <row r="83" spans="1:8" s="605" customFormat="1" ht="15" customHeight="1" x14ac:dyDescent="0.2">
      <c r="A83" s="600"/>
      <c r="B83" s="1034"/>
      <c r="C83" s="355" t="s">
        <v>341</v>
      </c>
      <c r="D83" s="1040"/>
      <c r="E83" s="1039"/>
      <c r="F83" s="750">
        <v>0</v>
      </c>
      <c r="G83" s="751">
        <f>G1</f>
        <v>0.25</v>
      </c>
      <c r="H83" s="154"/>
    </row>
    <row r="84" spans="1:8" s="605" customFormat="1" ht="15" customHeight="1" x14ac:dyDescent="0.25">
      <c r="A84" s="600"/>
      <c r="B84" s="602"/>
      <c r="C84" s="523"/>
      <c r="D84" s="597"/>
      <c r="E84" s="598"/>
      <c r="F84" s="750"/>
      <c r="G84" s="751"/>
      <c r="H84" s="154"/>
    </row>
    <row r="85" spans="1:8" s="605" customFormat="1" ht="15" customHeight="1" x14ac:dyDescent="0.2">
      <c r="A85" s="600"/>
      <c r="B85" s="1101">
        <v>202144</v>
      </c>
      <c r="C85" s="179" t="s">
        <v>1514</v>
      </c>
      <c r="D85" s="1040" t="s">
        <v>372</v>
      </c>
      <c r="E85" s="1050" t="s">
        <v>1616</v>
      </c>
      <c r="F85" s="753">
        <f>'Весь прайс'!F67</f>
        <v>468</v>
      </c>
      <c r="G85" s="749">
        <f>F85*(1-G1)</f>
        <v>351</v>
      </c>
      <c r="H85" s="588"/>
    </row>
    <row r="86" spans="1:8" s="605" customFormat="1" ht="15" customHeight="1" x14ac:dyDescent="0.2">
      <c r="A86" s="600"/>
      <c r="B86" s="1034"/>
      <c r="C86" s="355" t="s">
        <v>341</v>
      </c>
      <c r="D86" s="1040"/>
      <c r="E86" s="1050"/>
      <c r="F86" s="750">
        <v>0</v>
      </c>
      <c r="G86" s="751">
        <f>G1</f>
        <v>0.25</v>
      </c>
      <c r="H86" s="154"/>
    </row>
    <row r="87" spans="1:8" ht="15" customHeight="1" x14ac:dyDescent="0.25">
      <c r="A87" s="151"/>
      <c r="B87" s="602"/>
      <c r="C87" s="523"/>
      <c r="D87" s="597"/>
      <c r="E87" s="598"/>
      <c r="F87" s="750"/>
      <c r="G87" s="751"/>
    </row>
    <row r="88" spans="1:8" ht="15" customHeight="1" x14ac:dyDescent="0.2">
      <c r="A88" s="1054"/>
      <c r="B88" s="1046" t="s">
        <v>49</v>
      </c>
      <c r="C88" s="179" t="s">
        <v>202</v>
      </c>
      <c r="D88" s="1049" t="s">
        <v>372</v>
      </c>
      <c r="E88" s="1038" t="s">
        <v>1614</v>
      </c>
      <c r="F88" s="748">
        <f>'Весь прайс'!F68</f>
        <v>119.96</v>
      </c>
      <c r="G88" s="749">
        <f>F88*(1-G89)</f>
        <v>89.97</v>
      </c>
    </row>
    <row r="89" spans="1:8" ht="15" customHeight="1" x14ac:dyDescent="0.2">
      <c r="A89" s="1054"/>
      <c r="B89" s="1046"/>
      <c r="C89" s="355" t="s">
        <v>341</v>
      </c>
      <c r="D89" s="1049"/>
      <c r="E89" s="1039"/>
      <c r="F89" s="750">
        <v>0</v>
      </c>
      <c r="G89" s="751">
        <f>G1</f>
        <v>0.25</v>
      </c>
    </row>
    <row r="90" spans="1:8" s="288" customFormat="1" ht="15" customHeight="1" x14ac:dyDescent="0.2">
      <c r="A90" s="1054"/>
      <c r="B90" s="286"/>
      <c r="C90" s="207"/>
      <c r="D90" s="284"/>
      <c r="E90" s="496"/>
      <c r="F90" s="750"/>
      <c r="G90" s="751"/>
      <c r="H90" s="154"/>
    </row>
    <row r="91" spans="1:8" s="519" customFormat="1" ht="15" customHeight="1" x14ac:dyDescent="0.2">
      <c r="A91" s="1054"/>
      <c r="B91" s="1046" t="s">
        <v>1569</v>
      </c>
      <c r="C91" s="179" t="s">
        <v>1515</v>
      </c>
      <c r="D91" s="1049" t="s">
        <v>372</v>
      </c>
      <c r="E91" s="1038" t="s">
        <v>1614</v>
      </c>
      <c r="F91" s="748">
        <f>'Весь прайс'!F69</f>
        <v>143</v>
      </c>
      <c r="G91" s="749">
        <f>F91*(1-G92)</f>
        <v>107.25</v>
      </c>
      <c r="H91" s="154"/>
    </row>
    <row r="92" spans="1:8" s="519" customFormat="1" ht="15" customHeight="1" x14ac:dyDescent="0.25">
      <c r="A92" s="1054"/>
      <c r="B92" s="1046"/>
      <c r="C92" s="563" t="s">
        <v>341</v>
      </c>
      <c r="D92" s="1049"/>
      <c r="E92" s="1039"/>
      <c r="F92" s="750">
        <v>0</v>
      </c>
      <c r="G92" s="751">
        <f>G1</f>
        <v>0.25</v>
      </c>
      <c r="H92" s="154"/>
    </row>
    <row r="93" spans="1:8" s="605" customFormat="1" ht="15" customHeight="1" x14ac:dyDescent="0.25">
      <c r="A93" s="1054"/>
      <c r="B93" s="601"/>
      <c r="C93" s="563"/>
      <c r="D93" s="603"/>
      <c r="E93" s="604"/>
      <c r="F93" s="750"/>
      <c r="G93" s="751"/>
      <c r="H93" s="154"/>
    </row>
    <row r="94" spans="1:8" s="605" customFormat="1" ht="15" customHeight="1" x14ac:dyDescent="0.2">
      <c r="A94" s="1054"/>
      <c r="B94" s="1046" t="s">
        <v>1443</v>
      </c>
      <c r="C94" s="179" t="s">
        <v>1442</v>
      </c>
      <c r="D94" s="1049" t="s">
        <v>372</v>
      </c>
      <c r="E94" s="1038" t="s">
        <v>1614</v>
      </c>
      <c r="F94" s="748">
        <f>'Весь прайс'!F70</f>
        <v>172</v>
      </c>
      <c r="G94" s="749">
        <f>F94*(1-G1)</f>
        <v>129</v>
      </c>
      <c r="H94" s="154"/>
    </row>
    <row r="95" spans="1:8" s="605" customFormat="1" ht="15" customHeight="1" x14ac:dyDescent="0.25">
      <c r="A95" s="1054"/>
      <c r="B95" s="1046"/>
      <c r="C95" s="563" t="s">
        <v>341</v>
      </c>
      <c r="D95" s="1049"/>
      <c r="E95" s="1039"/>
      <c r="F95" s="750">
        <v>0</v>
      </c>
      <c r="G95" s="751">
        <f>G4</f>
        <v>0</v>
      </c>
      <c r="H95" s="154"/>
    </row>
    <row r="96" spans="1:8" s="519" customFormat="1" ht="15" customHeight="1" x14ac:dyDescent="0.25">
      <c r="A96" s="600"/>
      <c r="B96" s="601"/>
      <c r="C96" s="563"/>
      <c r="D96" s="603"/>
      <c r="E96" s="604"/>
      <c r="F96" s="750"/>
      <c r="G96" s="751"/>
      <c r="H96" s="154"/>
    </row>
    <row r="97" spans="1:8" ht="15" customHeight="1" x14ac:dyDescent="0.2">
      <c r="A97" s="600"/>
      <c r="B97" s="1034" t="s">
        <v>50</v>
      </c>
      <c r="C97" s="179" t="s">
        <v>203</v>
      </c>
      <c r="D97" s="1049" t="s">
        <v>372</v>
      </c>
      <c r="E97" s="1038" t="s">
        <v>1614</v>
      </c>
      <c r="F97" s="753">
        <f>'Весь прайс'!F71</f>
        <v>125.48</v>
      </c>
      <c r="G97" s="749">
        <f>F97*(1-G98)</f>
        <v>94.11</v>
      </c>
    </row>
    <row r="98" spans="1:8" ht="15" customHeight="1" x14ac:dyDescent="0.2">
      <c r="A98" s="600"/>
      <c r="B98" s="1034"/>
      <c r="C98" s="355" t="s">
        <v>341</v>
      </c>
      <c r="D98" s="1049"/>
      <c r="E98" s="1039"/>
      <c r="F98" s="750">
        <v>0</v>
      </c>
      <c r="G98" s="751">
        <f>G1</f>
        <v>0.25</v>
      </c>
      <c r="H98" s="585"/>
    </row>
    <row r="99" spans="1:8" s="288" customFormat="1" ht="15" customHeight="1" x14ac:dyDescent="0.2">
      <c r="A99" s="600"/>
      <c r="B99" s="285"/>
      <c r="C99" s="207"/>
      <c r="D99" s="284"/>
      <c r="E99" s="496"/>
      <c r="F99" s="750"/>
      <c r="G99" s="751"/>
      <c r="H99" s="585"/>
    </row>
    <row r="100" spans="1:8" ht="15" customHeight="1" x14ac:dyDescent="0.2">
      <c r="A100" s="600"/>
      <c r="B100" s="1034" t="s">
        <v>51</v>
      </c>
      <c r="C100" s="179" t="s">
        <v>204</v>
      </c>
      <c r="D100" s="1049" t="s">
        <v>372</v>
      </c>
      <c r="E100" s="1038" t="s">
        <v>1614</v>
      </c>
      <c r="F100" s="753">
        <f>'Весь прайс'!F72</f>
        <v>165</v>
      </c>
      <c r="G100" s="749">
        <f>F100*(1-G101)</f>
        <v>123.75</v>
      </c>
    </row>
    <row r="101" spans="1:8" ht="14.1" customHeight="1" x14ac:dyDescent="0.2">
      <c r="A101" s="600"/>
      <c r="B101" s="1034"/>
      <c r="C101" s="355" t="s">
        <v>341</v>
      </c>
      <c r="D101" s="1049"/>
      <c r="E101" s="1039"/>
      <c r="F101" s="750">
        <v>0</v>
      </c>
      <c r="G101" s="751">
        <f>G1</f>
        <v>0.25</v>
      </c>
    </row>
    <row r="102" spans="1:8" s="437" customFormat="1" ht="14.1" customHeight="1" x14ac:dyDescent="0.2">
      <c r="A102" s="600"/>
      <c r="B102" s="434"/>
      <c r="C102" s="355"/>
      <c r="D102" s="435"/>
      <c r="E102" s="436"/>
      <c r="F102" s="750"/>
      <c r="G102" s="751"/>
      <c r="H102" s="154"/>
    </row>
    <row r="103" spans="1:8" s="437" customFormat="1" ht="14.1" customHeight="1" x14ac:dyDescent="0.2">
      <c r="A103" s="600"/>
      <c r="B103" s="1034" t="s">
        <v>1578</v>
      </c>
      <c r="C103" s="179" t="s">
        <v>1518</v>
      </c>
      <c r="D103" s="1049" t="s">
        <v>372</v>
      </c>
      <c r="E103" s="1038" t="s">
        <v>1614</v>
      </c>
      <c r="F103" s="753">
        <f>'Весь прайс'!F73</f>
        <v>449</v>
      </c>
      <c r="G103" s="749">
        <f>F103*(1-G1)</f>
        <v>336.75</v>
      </c>
      <c r="H103" s="154"/>
    </row>
    <row r="104" spans="1:8" s="437" customFormat="1" ht="14.1" customHeight="1" x14ac:dyDescent="0.25">
      <c r="A104" s="600"/>
      <c r="B104" s="1034"/>
      <c r="C104" s="563" t="s">
        <v>341</v>
      </c>
      <c r="D104" s="1049"/>
      <c r="E104" s="1039"/>
      <c r="F104" s="750">
        <v>0</v>
      </c>
      <c r="G104" s="751">
        <f>G1</f>
        <v>0.25</v>
      </c>
      <c r="H104" s="154"/>
    </row>
    <row r="105" spans="1:8" s="605" customFormat="1" ht="14.1" customHeight="1" x14ac:dyDescent="0.2">
      <c r="A105" s="600"/>
      <c r="B105" s="602"/>
      <c r="C105" s="355"/>
      <c r="D105" s="603"/>
      <c r="E105" s="598"/>
      <c r="F105" s="750"/>
      <c r="G105" s="751"/>
      <c r="H105" s="154"/>
    </row>
    <row r="106" spans="1:8" s="605" customFormat="1" ht="14.1" customHeight="1" x14ac:dyDescent="0.2">
      <c r="A106" s="600"/>
      <c r="B106" s="1034" t="s">
        <v>1364</v>
      </c>
      <c r="C106" s="179" t="s">
        <v>1365</v>
      </c>
      <c r="D106" s="1049" t="s">
        <v>372</v>
      </c>
      <c r="E106" s="1038" t="s">
        <v>1614</v>
      </c>
      <c r="F106" s="753">
        <f>'Весь прайс'!F74</f>
        <v>311</v>
      </c>
      <c r="G106" s="749">
        <f>F106*(1-G1)</f>
        <v>233.25</v>
      </c>
      <c r="H106" s="154"/>
    </row>
    <row r="107" spans="1:8" s="605" customFormat="1" ht="14.1" customHeight="1" x14ac:dyDescent="0.2">
      <c r="A107" s="600"/>
      <c r="B107" s="1034"/>
      <c r="C107" s="355" t="s">
        <v>341</v>
      </c>
      <c r="D107" s="1049"/>
      <c r="E107" s="1039"/>
      <c r="F107" s="750">
        <v>0</v>
      </c>
      <c r="G107" s="751">
        <f>G1</f>
        <v>0.25</v>
      </c>
      <c r="H107" s="154"/>
    </row>
    <row r="108" spans="1:8" ht="14.1" customHeight="1" x14ac:dyDescent="0.2">
      <c r="A108" s="151"/>
      <c r="B108" s="602"/>
      <c r="C108" s="355"/>
      <c r="D108" s="603"/>
      <c r="E108" s="598"/>
      <c r="F108" s="750"/>
      <c r="G108" s="751"/>
    </row>
    <row r="109" spans="1:8" ht="15" customHeight="1" x14ac:dyDescent="0.2">
      <c r="A109" s="1054"/>
      <c r="B109" s="1046" t="s">
        <v>52</v>
      </c>
      <c r="C109" s="179" t="s">
        <v>205</v>
      </c>
      <c r="D109" s="1049" t="s">
        <v>372</v>
      </c>
      <c r="E109" s="1038" t="s">
        <v>1614</v>
      </c>
      <c r="F109" s="748">
        <f>'Весь прайс'!F75</f>
        <v>135.9</v>
      </c>
      <c r="G109" s="749">
        <f>F109*(1-G110)</f>
        <v>101.92500000000001</v>
      </c>
    </row>
    <row r="110" spans="1:8" ht="15" customHeight="1" x14ac:dyDescent="0.2">
      <c r="A110" s="1054"/>
      <c r="B110" s="1046"/>
      <c r="C110" s="355" t="s">
        <v>341</v>
      </c>
      <c r="D110" s="1049"/>
      <c r="E110" s="1039"/>
      <c r="F110" s="750">
        <v>0</v>
      </c>
      <c r="G110" s="751">
        <f>G1</f>
        <v>0.25</v>
      </c>
    </row>
    <row r="111" spans="1:8" s="443" customFormat="1" ht="15" customHeight="1" x14ac:dyDescent="0.2">
      <c r="A111" s="439"/>
      <c r="B111" s="442"/>
      <c r="C111" s="355"/>
      <c r="D111" s="441"/>
      <c r="E111" s="496"/>
      <c r="F111" s="750"/>
      <c r="G111" s="751"/>
      <c r="H111" s="154"/>
    </row>
    <row r="112" spans="1:8" s="443" customFormat="1" ht="15" customHeight="1" x14ac:dyDescent="0.2">
      <c r="A112" s="439"/>
      <c r="B112" s="1046" t="s">
        <v>1369</v>
      </c>
      <c r="C112" s="179" t="s">
        <v>1368</v>
      </c>
      <c r="D112" s="1049" t="s">
        <v>372</v>
      </c>
      <c r="E112" s="1038" t="s">
        <v>1614</v>
      </c>
      <c r="F112" s="748">
        <f>'Весь прайс'!F76</f>
        <v>154.94</v>
      </c>
      <c r="G112" s="749">
        <f>F112*(1-G113)</f>
        <v>116.205</v>
      </c>
      <c r="H112" s="154"/>
    </row>
    <row r="113" spans="1:8" s="288" customFormat="1" ht="15" customHeight="1" x14ac:dyDescent="0.2">
      <c r="A113" s="287"/>
      <c r="B113" s="1046"/>
      <c r="C113" s="355" t="s">
        <v>341</v>
      </c>
      <c r="D113" s="1049"/>
      <c r="E113" s="1039"/>
      <c r="F113" s="750">
        <v>0</v>
      </c>
      <c r="G113" s="751">
        <f>G1</f>
        <v>0.25</v>
      </c>
      <c r="H113" s="154"/>
    </row>
    <row r="114" spans="1:8" ht="15" customHeight="1" x14ac:dyDescent="0.2">
      <c r="A114" s="151"/>
      <c r="B114" s="442"/>
      <c r="C114" s="355"/>
      <c r="D114" s="441"/>
      <c r="E114" s="496"/>
      <c r="F114" s="750"/>
      <c r="G114" s="751"/>
    </row>
    <row r="115" spans="1:8" ht="15" customHeight="1" x14ac:dyDescent="0.2">
      <c r="A115" s="151"/>
      <c r="B115" s="1046" t="s">
        <v>53</v>
      </c>
      <c r="C115" s="179" t="s">
        <v>206</v>
      </c>
      <c r="D115" s="1049" t="s">
        <v>372</v>
      </c>
      <c r="E115" s="1038" t="s">
        <v>1614</v>
      </c>
      <c r="F115" s="748">
        <f>'Весь прайс'!F77</f>
        <v>199</v>
      </c>
      <c r="G115" s="749">
        <f>F115*(1-G116)</f>
        <v>149.25</v>
      </c>
    </row>
    <row r="116" spans="1:8" ht="15" customHeight="1" x14ac:dyDescent="0.2">
      <c r="A116" s="151"/>
      <c r="B116" s="1046"/>
      <c r="C116" s="355" t="s">
        <v>341</v>
      </c>
      <c r="D116" s="1049"/>
      <c r="E116" s="1039"/>
      <c r="F116" s="750">
        <v>0</v>
      </c>
      <c r="G116" s="751">
        <f>G1</f>
        <v>0.25</v>
      </c>
    </row>
    <row r="117" spans="1:8" s="288" customFormat="1" ht="15" customHeight="1" x14ac:dyDescent="0.2">
      <c r="A117" s="287"/>
      <c r="B117" s="286"/>
      <c r="C117" s="207"/>
      <c r="D117" s="284"/>
      <c r="E117" s="496"/>
      <c r="F117" s="750"/>
      <c r="G117" s="751"/>
      <c r="H117" s="154"/>
    </row>
    <row r="118" spans="1:8" s="605" customFormat="1" ht="15" customHeight="1" x14ac:dyDescent="0.2">
      <c r="A118" s="600"/>
      <c r="B118" s="1046" t="s">
        <v>1519</v>
      </c>
      <c r="C118" s="179" t="s">
        <v>1520</v>
      </c>
      <c r="D118" s="1049" t="s">
        <v>372</v>
      </c>
      <c r="E118" s="1038" t="s">
        <v>1614</v>
      </c>
      <c r="F118" s="748">
        <f>'Весь прайс'!F78</f>
        <v>147</v>
      </c>
      <c r="G118" s="749">
        <f>F118*(1-G1)</f>
        <v>110.25</v>
      </c>
      <c r="H118" s="154"/>
    </row>
    <row r="119" spans="1:8" s="605" customFormat="1" ht="15" customHeight="1" x14ac:dyDescent="0.25">
      <c r="A119" s="600"/>
      <c r="B119" s="1046"/>
      <c r="C119" s="563" t="s">
        <v>341</v>
      </c>
      <c r="D119" s="1049"/>
      <c r="E119" s="1039"/>
      <c r="F119" s="750">
        <v>0</v>
      </c>
      <c r="G119" s="751">
        <f>G1</f>
        <v>0.25</v>
      </c>
      <c r="H119" s="154"/>
    </row>
    <row r="120" spans="1:8" s="605" customFormat="1" ht="15" customHeight="1" x14ac:dyDescent="0.2">
      <c r="A120" s="600"/>
      <c r="B120" s="601"/>
      <c r="C120" s="207"/>
      <c r="D120" s="603"/>
      <c r="E120" s="604"/>
      <c r="F120" s="750"/>
      <c r="G120" s="751"/>
      <c r="H120" s="154"/>
    </row>
    <row r="121" spans="1:8" ht="15" customHeight="1" x14ac:dyDescent="0.2">
      <c r="A121" s="1054"/>
      <c r="B121" s="1034" t="s">
        <v>54</v>
      </c>
      <c r="C121" s="179" t="s">
        <v>207</v>
      </c>
      <c r="D121" s="1049" t="s">
        <v>372</v>
      </c>
      <c r="E121" s="1038" t="s">
        <v>1614</v>
      </c>
      <c r="F121" s="753">
        <f>'Весь прайс'!F79</f>
        <v>151.19999999999999</v>
      </c>
      <c r="G121" s="749">
        <f>F121*(1-G122)</f>
        <v>113.39999999999999</v>
      </c>
    </row>
    <row r="122" spans="1:8" ht="15" customHeight="1" x14ac:dyDescent="0.2">
      <c r="A122" s="1054"/>
      <c r="B122" s="1034"/>
      <c r="C122" s="363" t="s">
        <v>341</v>
      </c>
      <c r="D122" s="1049"/>
      <c r="E122" s="1039"/>
      <c r="F122" s="750">
        <v>0</v>
      </c>
      <c r="G122" s="751">
        <f>G1</f>
        <v>0.25</v>
      </c>
    </row>
    <row r="123" spans="1:8" s="924" customFormat="1" ht="15" customHeight="1" x14ac:dyDescent="0.2">
      <c r="A123" s="914"/>
      <c r="B123" s="911"/>
      <c r="C123" s="363"/>
      <c r="D123" s="921"/>
      <c r="E123" s="916"/>
      <c r="F123" s="750"/>
      <c r="G123" s="751"/>
      <c r="H123" s="154"/>
    </row>
    <row r="124" spans="1:8" s="924" customFormat="1" ht="15" customHeight="1" x14ac:dyDescent="0.2">
      <c r="A124" s="914"/>
      <c r="B124" s="1034" t="s">
        <v>1704</v>
      </c>
      <c r="C124" s="912" t="s">
        <v>1705</v>
      </c>
      <c r="D124" s="1049" t="s">
        <v>372</v>
      </c>
      <c r="E124" s="1038" t="s">
        <v>1614</v>
      </c>
      <c r="F124" s="753">
        <f>'Весь прайс'!F80</f>
        <v>216.2</v>
      </c>
      <c r="G124" s="749">
        <f>F124*(1-G125)</f>
        <v>162.14999999999998</v>
      </c>
      <c r="H124" s="588"/>
    </row>
    <row r="125" spans="1:8" s="924" customFormat="1" ht="15" customHeight="1" x14ac:dyDescent="0.2">
      <c r="A125" s="914"/>
      <c r="B125" s="1034"/>
      <c r="C125" s="363" t="s">
        <v>341</v>
      </c>
      <c r="D125" s="1049"/>
      <c r="E125" s="1039"/>
      <c r="F125" s="750">
        <v>0</v>
      </c>
      <c r="G125" s="751">
        <f>G1</f>
        <v>0.25</v>
      </c>
      <c r="H125" s="154"/>
    </row>
    <row r="126" spans="1:8" s="288" customFormat="1" ht="15" customHeight="1" x14ac:dyDescent="0.2">
      <c r="A126" s="287"/>
      <c r="B126" s="285"/>
      <c r="C126" s="214"/>
      <c r="D126" s="284"/>
      <c r="E126" s="496"/>
      <c r="F126" s="750"/>
      <c r="G126" s="751"/>
      <c r="H126" s="154"/>
    </row>
    <row r="127" spans="1:8" ht="15" customHeight="1" x14ac:dyDescent="0.2">
      <c r="A127" s="1054"/>
      <c r="B127" s="1034" t="s">
        <v>55</v>
      </c>
      <c r="C127" s="179" t="s">
        <v>208</v>
      </c>
      <c r="D127" s="1049" t="s">
        <v>372</v>
      </c>
      <c r="E127" s="1038" t="s">
        <v>1614</v>
      </c>
      <c r="F127" s="753">
        <f>'Весь прайс'!F81</f>
        <v>150.80000000000001</v>
      </c>
      <c r="G127" s="749">
        <f>F127*(1-G128)</f>
        <v>113.10000000000001</v>
      </c>
    </row>
    <row r="128" spans="1:8" ht="15" customHeight="1" x14ac:dyDescent="0.2">
      <c r="A128" s="1054"/>
      <c r="B128" s="1034"/>
      <c r="C128" s="355" t="s">
        <v>341</v>
      </c>
      <c r="D128" s="1049"/>
      <c r="E128" s="1039"/>
      <c r="F128" s="750">
        <v>0</v>
      </c>
      <c r="G128" s="751">
        <f>G1</f>
        <v>0.25</v>
      </c>
    </row>
    <row r="129" spans="1:8" s="924" customFormat="1" ht="15" customHeight="1" x14ac:dyDescent="0.2">
      <c r="A129" s="1054"/>
      <c r="B129" s="911"/>
      <c r="C129" s="355"/>
      <c r="D129" s="921"/>
      <c r="E129" s="916"/>
      <c r="F129" s="750"/>
      <c r="G129" s="751"/>
      <c r="H129" s="154"/>
    </row>
    <row r="130" spans="1:8" s="924" customFormat="1" ht="15" customHeight="1" x14ac:dyDescent="0.2">
      <c r="A130" s="1054"/>
      <c r="B130" s="1034" t="s">
        <v>1704</v>
      </c>
      <c r="C130" s="912" t="s">
        <v>1706</v>
      </c>
      <c r="D130" s="1049" t="s">
        <v>372</v>
      </c>
      <c r="E130" s="1038" t="s">
        <v>1614</v>
      </c>
      <c r="F130" s="753">
        <f>'Весь прайс'!F82</f>
        <v>215.18</v>
      </c>
      <c r="G130" s="749">
        <f>F130*(1-G131)</f>
        <v>161.38499999999999</v>
      </c>
      <c r="H130" s="588"/>
    </row>
    <row r="131" spans="1:8" s="924" customFormat="1" ht="15" customHeight="1" x14ac:dyDescent="0.2">
      <c r="A131" s="1054"/>
      <c r="B131" s="1034"/>
      <c r="C131" s="355" t="s">
        <v>341</v>
      </c>
      <c r="D131" s="1049"/>
      <c r="E131" s="1039"/>
      <c r="F131" s="750">
        <v>0</v>
      </c>
      <c r="G131" s="751">
        <f>G1</f>
        <v>0.25</v>
      </c>
      <c r="H131" s="154"/>
    </row>
    <row r="132" spans="1:8" s="288" customFormat="1" ht="15" customHeight="1" x14ac:dyDescent="0.2">
      <c r="A132" s="336"/>
      <c r="B132" s="285"/>
      <c r="C132" s="207"/>
      <c r="D132" s="284"/>
      <c r="E132" s="496"/>
      <c r="F132" s="750"/>
      <c r="G132" s="751"/>
      <c r="H132" s="154"/>
    </row>
    <row r="133" spans="1:8" ht="15" customHeight="1" x14ac:dyDescent="0.2">
      <c r="A133" s="1054"/>
      <c r="B133" s="1034" t="s">
        <v>56</v>
      </c>
      <c r="C133" s="179" t="s">
        <v>209</v>
      </c>
      <c r="D133" s="1049" t="s">
        <v>372</v>
      </c>
      <c r="E133" s="1038" t="s">
        <v>1614</v>
      </c>
      <c r="F133" s="753">
        <f>'Весь прайс'!F83</f>
        <v>139.9</v>
      </c>
      <c r="G133" s="749">
        <f>F133*(1-G134)</f>
        <v>104.92500000000001</v>
      </c>
    </row>
    <row r="134" spans="1:8" ht="15" customHeight="1" x14ac:dyDescent="0.2">
      <c r="A134" s="1054"/>
      <c r="B134" s="1034"/>
      <c r="C134" s="355" t="s">
        <v>341</v>
      </c>
      <c r="D134" s="1049"/>
      <c r="E134" s="1039"/>
      <c r="F134" s="750">
        <v>0</v>
      </c>
      <c r="G134" s="751">
        <f>G1</f>
        <v>0.25</v>
      </c>
    </row>
    <row r="135" spans="1:8" s="924" customFormat="1" ht="15" customHeight="1" x14ac:dyDescent="0.2">
      <c r="A135" s="914"/>
      <c r="B135" s="911"/>
      <c r="C135" s="355"/>
      <c r="D135" s="921"/>
      <c r="E135" s="916"/>
      <c r="F135" s="750"/>
      <c r="G135" s="751"/>
      <c r="H135" s="154"/>
    </row>
    <row r="136" spans="1:8" s="924" customFormat="1" ht="15" customHeight="1" x14ac:dyDescent="0.2">
      <c r="A136" s="914"/>
      <c r="B136" s="1034" t="s">
        <v>1713</v>
      </c>
      <c r="C136" s="912" t="s">
        <v>1712</v>
      </c>
      <c r="D136" s="1049" t="s">
        <v>372</v>
      </c>
      <c r="E136" s="1038" t="s">
        <v>1614</v>
      </c>
      <c r="F136" s="753">
        <f>'Весь прайс'!F84</f>
        <v>204.48</v>
      </c>
      <c r="G136" s="749">
        <f>F136*(1-G137)</f>
        <v>153.35999999999999</v>
      </c>
      <c r="H136" s="588"/>
    </row>
    <row r="137" spans="1:8" s="924" customFormat="1" ht="15" customHeight="1" x14ac:dyDescent="0.2">
      <c r="A137" s="914"/>
      <c r="B137" s="1034"/>
      <c r="C137" s="355" t="s">
        <v>341</v>
      </c>
      <c r="D137" s="1049"/>
      <c r="E137" s="1039"/>
      <c r="F137" s="750">
        <v>0</v>
      </c>
      <c r="G137" s="751">
        <f>G1</f>
        <v>0.25</v>
      </c>
      <c r="H137" s="154"/>
    </row>
    <row r="138" spans="1:8" s="288" customFormat="1" ht="15" customHeight="1" x14ac:dyDescent="0.2">
      <c r="A138" s="287"/>
      <c r="B138" s="285"/>
      <c r="C138" s="207"/>
      <c r="D138" s="284"/>
      <c r="E138" s="496"/>
      <c r="F138" s="750"/>
      <c r="G138" s="751"/>
      <c r="H138" s="154"/>
    </row>
    <row r="139" spans="1:8" s="559" customFormat="1" ht="15" customHeight="1" x14ac:dyDescent="0.2">
      <c r="A139" s="1054"/>
      <c r="B139" s="1034" t="s">
        <v>1482</v>
      </c>
      <c r="C139" s="179" t="s">
        <v>1481</v>
      </c>
      <c r="D139" s="1049" t="s">
        <v>372</v>
      </c>
      <c r="E139" s="1038" t="s">
        <v>1614</v>
      </c>
      <c r="F139" s="753">
        <f>'Весь прайс'!F85</f>
        <v>124</v>
      </c>
      <c r="G139" s="749">
        <f>F139*(1-G140)</f>
        <v>93</v>
      </c>
      <c r="H139" s="154"/>
    </row>
    <row r="140" spans="1:8" s="559" customFormat="1" ht="15" customHeight="1" x14ac:dyDescent="0.25">
      <c r="A140" s="1054"/>
      <c r="B140" s="1034"/>
      <c r="C140" s="695" t="s">
        <v>341</v>
      </c>
      <c r="D140" s="1049"/>
      <c r="E140" s="1039"/>
      <c r="F140" s="750">
        <v>0</v>
      </c>
      <c r="G140" s="751">
        <f>G1</f>
        <v>0.25</v>
      </c>
      <c r="H140" s="154"/>
    </row>
    <row r="141" spans="1:8" s="559" customFormat="1" ht="15" customHeight="1" x14ac:dyDescent="0.25">
      <c r="A141" s="1054"/>
      <c r="B141" s="557"/>
      <c r="C141" s="889"/>
      <c r="D141" s="556"/>
      <c r="E141" s="554"/>
      <c r="F141" s="750"/>
      <c r="G141" s="751"/>
      <c r="H141" s="154"/>
    </row>
    <row r="142" spans="1:8" s="709" customFormat="1" ht="15" customHeight="1" x14ac:dyDescent="0.2">
      <c r="A142" s="710"/>
      <c r="B142" s="1044" t="s">
        <v>453</v>
      </c>
      <c r="C142" s="342" t="s">
        <v>454</v>
      </c>
      <c r="D142" s="1045" t="s">
        <v>372</v>
      </c>
      <c r="E142" s="1038" t="s">
        <v>1614</v>
      </c>
      <c r="F142" s="755">
        <f>'Весь прайс'!F86</f>
        <v>124.18</v>
      </c>
      <c r="G142" s="756">
        <f>F142*(1-G143)</f>
        <v>93.135000000000005</v>
      </c>
      <c r="H142" s="154"/>
    </row>
    <row r="143" spans="1:8" s="709" customFormat="1" ht="15" customHeight="1" x14ac:dyDescent="0.2">
      <c r="A143" s="710"/>
      <c r="B143" s="1044"/>
      <c r="C143" s="713" t="s">
        <v>341</v>
      </c>
      <c r="D143" s="1045"/>
      <c r="E143" s="1039"/>
      <c r="F143" s="750">
        <v>0</v>
      </c>
      <c r="G143" s="751">
        <f>G1</f>
        <v>0.25</v>
      </c>
      <c r="H143" s="154"/>
    </row>
    <row r="144" spans="1:8" s="709" customFormat="1" ht="15" customHeight="1" x14ac:dyDescent="0.2">
      <c r="A144" s="710"/>
      <c r="B144" s="711"/>
      <c r="C144" s="715"/>
      <c r="D144" s="712"/>
      <c r="E144" s="343"/>
      <c r="F144" s="750"/>
      <c r="G144" s="751"/>
      <c r="H144" s="154"/>
    </row>
    <row r="145" spans="1:8" ht="15" customHeight="1" x14ac:dyDescent="0.2">
      <c r="A145" s="1054"/>
      <c r="B145" s="1034" t="s">
        <v>292</v>
      </c>
      <c r="C145" s="179" t="s">
        <v>293</v>
      </c>
      <c r="D145" s="1049" t="s">
        <v>372</v>
      </c>
      <c r="E145" s="1038" t="s">
        <v>1614</v>
      </c>
      <c r="F145" s="753">
        <f>'Весь прайс'!F87</f>
        <v>248</v>
      </c>
      <c r="G145" s="749">
        <f>F145*(1-G146)</f>
        <v>186</v>
      </c>
    </row>
    <row r="146" spans="1:8" ht="15" customHeight="1" x14ac:dyDescent="0.2">
      <c r="A146" s="1054"/>
      <c r="B146" s="1034"/>
      <c r="C146" s="355" t="s">
        <v>341</v>
      </c>
      <c r="D146" s="1049"/>
      <c r="E146" s="1039"/>
      <c r="F146" s="750">
        <v>0</v>
      </c>
      <c r="G146" s="751">
        <f>G1</f>
        <v>0.25</v>
      </c>
    </row>
    <row r="147" spans="1:8" s="288" customFormat="1" ht="15" customHeight="1" x14ac:dyDescent="0.2">
      <c r="A147" s="287"/>
      <c r="B147" s="285"/>
      <c r="C147" s="207"/>
      <c r="D147" s="284"/>
      <c r="E147" s="496"/>
      <c r="F147" s="750"/>
      <c r="G147" s="751"/>
      <c r="H147" s="154"/>
    </row>
    <row r="148" spans="1:8" ht="15" customHeight="1" x14ac:dyDescent="0.2">
      <c r="A148" s="1054"/>
      <c r="B148" s="1034" t="s">
        <v>57</v>
      </c>
      <c r="C148" s="179" t="s">
        <v>210</v>
      </c>
      <c r="D148" s="1049" t="s">
        <v>372</v>
      </c>
      <c r="E148" s="1038" t="s">
        <v>1614</v>
      </c>
      <c r="F148" s="753">
        <f>'Весь прайс'!F88</f>
        <v>261</v>
      </c>
      <c r="G148" s="749">
        <f>F148*(1-G149)</f>
        <v>195.75</v>
      </c>
    </row>
    <row r="149" spans="1:8" s="157" customFormat="1" ht="15" customHeight="1" x14ac:dyDescent="0.2">
      <c r="A149" s="1054"/>
      <c r="B149" s="1034"/>
      <c r="C149" s="355" t="s">
        <v>341</v>
      </c>
      <c r="D149" s="1049"/>
      <c r="E149" s="1039"/>
      <c r="F149" s="750">
        <v>0</v>
      </c>
      <c r="G149" s="751">
        <f>G1</f>
        <v>0.25</v>
      </c>
      <c r="H149" s="162"/>
    </row>
    <row r="150" spans="1:8" s="157" customFormat="1" ht="15" customHeight="1" x14ac:dyDescent="0.2">
      <c r="A150" s="287"/>
      <c r="B150" s="285"/>
      <c r="C150" s="207"/>
      <c r="D150" s="284"/>
      <c r="E150" s="496"/>
      <c r="F150" s="750"/>
      <c r="G150" s="751"/>
      <c r="H150" s="162"/>
    </row>
    <row r="151" spans="1:8" ht="15" customHeight="1" x14ac:dyDescent="0.2">
      <c r="A151" s="149"/>
      <c r="B151" s="1046" t="s">
        <v>58</v>
      </c>
      <c r="C151" s="181" t="s">
        <v>211</v>
      </c>
      <c r="D151" s="1049" t="s">
        <v>372</v>
      </c>
      <c r="E151" s="1038" t="s">
        <v>1614</v>
      </c>
      <c r="F151" s="748">
        <f>'Весь прайс'!F89</f>
        <v>48.9</v>
      </c>
      <c r="G151" s="749">
        <f>F151*(1-G152)</f>
        <v>36.674999999999997</v>
      </c>
    </row>
    <row r="152" spans="1:8" ht="15" customHeight="1" x14ac:dyDescent="0.2">
      <c r="A152" s="149"/>
      <c r="B152" s="1046"/>
      <c r="C152" s="360" t="s">
        <v>341</v>
      </c>
      <c r="D152" s="1049"/>
      <c r="E152" s="1039"/>
      <c r="F152" s="750">
        <v>0</v>
      </c>
      <c r="G152" s="751">
        <f>G1</f>
        <v>0.25</v>
      </c>
    </row>
    <row r="153" spans="1:8" s="443" customFormat="1" ht="15" customHeight="1" x14ac:dyDescent="0.2">
      <c r="A153" s="149"/>
      <c r="B153" s="442"/>
      <c r="C153" s="360"/>
      <c r="D153" s="441"/>
      <c r="E153" s="496"/>
      <c r="F153" s="750"/>
      <c r="G153" s="751"/>
      <c r="H153" s="154"/>
    </row>
    <row r="154" spans="1:8" s="443" customFormat="1" ht="15" customHeight="1" x14ac:dyDescent="0.2">
      <c r="A154" s="149"/>
      <c r="B154" s="1046" t="s">
        <v>1371</v>
      </c>
      <c r="C154" s="181" t="s">
        <v>1370</v>
      </c>
      <c r="D154" s="1049" t="s">
        <v>372</v>
      </c>
      <c r="E154" s="1038" t="s">
        <v>1614</v>
      </c>
      <c r="F154" s="748">
        <f>'Весь прайс'!F90</f>
        <v>67.680000000000007</v>
      </c>
      <c r="G154" s="749">
        <f>F154*(1-G155)</f>
        <v>50.760000000000005</v>
      </c>
      <c r="H154" s="154"/>
    </row>
    <row r="155" spans="1:8" ht="15" customHeight="1" x14ac:dyDescent="0.2">
      <c r="A155" s="149"/>
      <c r="B155" s="1046"/>
      <c r="C155" s="360" t="s">
        <v>341</v>
      </c>
      <c r="D155" s="1049"/>
      <c r="E155" s="1039"/>
      <c r="F155" s="750">
        <v>0</v>
      </c>
      <c r="G155" s="751">
        <f>G1</f>
        <v>0.25</v>
      </c>
    </row>
    <row r="156" spans="1:8" s="288" customFormat="1" ht="15" customHeight="1" x14ac:dyDescent="0.2">
      <c r="A156" s="287"/>
      <c r="B156" s="442"/>
      <c r="C156" s="360"/>
      <c r="D156" s="441"/>
      <c r="E156" s="496"/>
      <c r="F156" s="750"/>
      <c r="G156" s="751"/>
      <c r="H156" s="586"/>
    </row>
    <row r="157" spans="1:8" ht="15" customHeight="1" x14ac:dyDescent="0.2">
      <c r="A157" s="1054"/>
      <c r="B157" s="131" t="s">
        <v>59</v>
      </c>
      <c r="C157" s="179" t="s">
        <v>212</v>
      </c>
      <c r="D157" s="1049" t="s">
        <v>372</v>
      </c>
      <c r="E157" s="1038" t="s">
        <v>1614</v>
      </c>
      <c r="F157" s="753">
        <f>'Весь прайс'!F91</f>
        <v>109.6</v>
      </c>
      <c r="G157" s="749">
        <f>F157*(1-G158)</f>
        <v>82.199999999999989</v>
      </c>
    </row>
    <row r="158" spans="1:8" ht="15" customHeight="1" x14ac:dyDescent="0.2">
      <c r="A158" s="1054"/>
      <c r="B158" s="131"/>
      <c r="C158" s="364" t="s">
        <v>341</v>
      </c>
      <c r="D158" s="1049"/>
      <c r="E158" s="1039"/>
      <c r="F158" s="750">
        <v>0</v>
      </c>
      <c r="G158" s="751">
        <f>G1</f>
        <v>0.25</v>
      </c>
    </row>
    <row r="159" spans="1:8" s="288" customFormat="1" ht="15" customHeight="1" x14ac:dyDescent="0.2">
      <c r="A159" s="287"/>
      <c r="B159" s="285"/>
      <c r="C159" s="215"/>
      <c r="D159" s="284"/>
      <c r="E159" s="496"/>
      <c r="F159" s="750"/>
      <c r="G159" s="751"/>
      <c r="H159" s="154"/>
    </row>
    <row r="160" spans="1:8" ht="15" customHeight="1" x14ac:dyDescent="0.2">
      <c r="A160" s="1054"/>
      <c r="B160" s="478" t="s">
        <v>60</v>
      </c>
      <c r="C160" s="181" t="s">
        <v>213</v>
      </c>
      <c r="D160" s="1049" t="s">
        <v>372</v>
      </c>
      <c r="E160" s="1038" t="s">
        <v>1614</v>
      </c>
      <c r="F160" s="748">
        <f>'Весь прайс'!F92</f>
        <v>114</v>
      </c>
      <c r="G160" s="749">
        <f>F160*(1-G161)</f>
        <v>85.5</v>
      </c>
    </row>
    <row r="161" spans="1:8" ht="15" customHeight="1" x14ac:dyDescent="0.2">
      <c r="A161" s="1054"/>
      <c r="B161" s="478"/>
      <c r="C161" s="360" t="s">
        <v>341</v>
      </c>
      <c r="D161" s="1049"/>
      <c r="E161" s="1039"/>
      <c r="F161" s="750">
        <v>0</v>
      </c>
      <c r="G161" s="751">
        <f>G1</f>
        <v>0.25</v>
      </c>
    </row>
    <row r="162" spans="1:8" s="973" customFormat="1" ht="15" customHeight="1" x14ac:dyDescent="0.2">
      <c r="A162" s="971"/>
      <c r="B162" s="970"/>
      <c r="C162" s="733"/>
      <c r="D162" s="972"/>
      <c r="E162" s="969"/>
      <c r="F162" s="750"/>
      <c r="G162" s="751"/>
      <c r="H162" s="154"/>
    </row>
    <row r="163" spans="1:8" s="973" customFormat="1" ht="15" customHeight="1" x14ac:dyDescent="0.2">
      <c r="A163" s="971"/>
      <c r="B163" s="970" t="s">
        <v>1721</v>
      </c>
      <c r="C163" s="181" t="s">
        <v>1717</v>
      </c>
      <c r="D163" s="1049" t="s">
        <v>372</v>
      </c>
      <c r="E163" s="1038" t="s">
        <v>1614</v>
      </c>
      <c r="F163" s="748">
        <f>'Весь прайс'!F93</f>
        <v>126</v>
      </c>
      <c r="G163" s="749">
        <f>F163*(1-G1)</f>
        <v>94.5</v>
      </c>
      <c r="H163" s="154"/>
    </row>
    <row r="164" spans="1:8" s="973" customFormat="1" ht="15" customHeight="1" x14ac:dyDescent="0.2">
      <c r="A164" s="971"/>
      <c r="B164" s="970"/>
      <c r="C164" s="733" t="s">
        <v>341</v>
      </c>
      <c r="D164" s="1049"/>
      <c r="E164" s="1039"/>
      <c r="F164" s="750">
        <v>0</v>
      </c>
      <c r="G164" s="751">
        <f>G1</f>
        <v>0.25</v>
      </c>
      <c r="H164" s="154"/>
    </row>
    <row r="165" spans="1:8" s="973" customFormat="1" ht="15" customHeight="1" x14ac:dyDescent="0.2">
      <c r="A165" s="971"/>
      <c r="B165" s="970"/>
      <c r="C165" s="733"/>
      <c r="D165" s="972"/>
      <c r="E165" s="969"/>
      <c r="F165" s="750"/>
      <c r="G165" s="751"/>
      <c r="H165" s="154"/>
    </row>
    <row r="166" spans="1:8" s="973" customFormat="1" ht="15" customHeight="1" x14ac:dyDescent="0.2">
      <c r="A166" s="971"/>
      <c r="B166" s="970" t="s">
        <v>1719</v>
      </c>
      <c r="C166" s="181" t="s">
        <v>1720</v>
      </c>
      <c r="D166" s="1049" t="s">
        <v>372</v>
      </c>
      <c r="E166" s="1050" t="s">
        <v>1616</v>
      </c>
      <c r="F166" s="748">
        <f>'Весь прайс'!F94</f>
        <v>298</v>
      </c>
      <c r="G166" s="749">
        <f>F166*(1-G1)</f>
        <v>223.5</v>
      </c>
      <c r="H166" s="154"/>
    </row>
    <row r="167" spans="1:8" s="374" customFormat="1" ht="15" customHeight="1" x14ac:dyDescent="0.2">
      <c r="A167" s="370"/>
      <c r="B167" s="970"/>
      <c r="C167" s="733" t="s">
        <v>341</v>
      </c>
      <c r="D167" s="1049"/>
      <c r="E167" s="1050"/>
      <c r="F167" s="750">
        <v>0</v>
      </c>
      <c r="G167" s="751">
        <f>G1</f>
        <v>0.25</v>
      </c>
      <c r="H167" s="154"/>
    </row>
    <row r="168" spans="1:8" s="973" customFormat="1" ht="15" customHeight="1" x14ac:dyDescent="0.2">
      <c r="A168" s="971"/>
      <c r="B168" s="970"/>
      <c r="C168" s="733"/>
      <c r="D168" s="972"/>
      <c r="E168" s="974"/>
      <c r="F168" s="750"/>
      <c r="G168" s="751"/>
      <c r="H168" s="154"/>
    </row>
    <row r="169" spans="1:8" s="326" customFormat="1" ht="15" customHeight="1" x14ac:dyDescent="0.2">
      <c r="A169" s="1102"/>
      <c r="B169" s="1044" t="s">
        <v>1593</v>
      </c>
      <c r="C169" s="342" t="s">
        <v>1592</v>
      </c>
      <c r="D169" s="1045" t="s">
        <v>372</v>
      </c>
      <c r="E169" s="1050" t="s">
        <v>1616</v>
      </c>
      <c r="F169" s="755">
        <f>'Весь прайс'!F95</f>
        <v>196</v>
      </c>
      <c r="G169" s="756">
        <f>F169*(1-G170)</f>
        <v>147</v>
      </c>
      <c r="H169" s="154"/>
    </row>
    <row r="170" spans="1:8" s="326" customFormat="1" ht="15" customHeight="1" x14ac:dyDescent="0.2">
      <c r="A170" s="1102"/>
      <c r="B170" s="1044"/>
      <c r="C170" s="733" t="s">
        <v>341</v>
      </c>
      <c r="D170" s="1045"/>
      <c r="E170" s="1050"/>
      <c r="F170" s="750">
        <v>0</v>
      </c>
      <c r="G170" s="751">
        <f>G1</f>
        <v>0.25</v>
      </c>
      <c r="H170" s="154"/>
    </row>
    <row r="171" spans="1:8" s="709" customFormat="1" ht="15" customHeight="1" x14ac:dyDescent="0.2">
      <c r="A171" s="1102"/>
      <c r="B171" s="711"/>
      <c r="C171" s="713"/>
      <c r="D171" s="712"/>
      <c r="E171" s="716"/>
      <c r="F171" s="750"/>
      <c r="G171" s="751"/>
      <c r="H171" s="154"/>
    </row>
    <row r="172" spans="1:8" s="709" customFormat="1" ht="15" customHeight="1" x14ac:dyDescent="0.2">
      <c r="A172" s="714"/>
      <c r="B172" s="1044" t="s">
        <v>1595</v>
      </c>
      <c r="C172" s="342" t="s">
        <v>1594</v>
      </c>
      <c r="D172" s="1045" t="s">
        <v>372</v>
      </c>
      <c r="E172" s="1050" t="s">
        <v>1616</v>
      </c>
      <c r="F172" s="755">
        <f>'Весь прайс'!F96</f>
        <v>242</v>
      </c>
      <c r="G172" s="756">
        <f>F172*(1-G173)</f>
        <v>181.5</v>
      </c>
      <c r="H172" s="154"/>
    </row>
    <row r="173" spans="1:8" s="338" customFormat="1" ht="15" customHeight="1" x14ac:dyDescent="0.2">
      <c r="A173" s="341"/>
      <c r="B173" s="1044"/>
      <c r="C173" s="733" t="s">
        <v>341</v>
      </c>
      <c r="D173" s="1045"/>
      <c r="E173" s="1050"/>
      <c r="F173" s="750">
        <v>0</v>
      </c>
      <c r="G173" s="751">
        <f>G1</f>
        <v>0.25</v>
      </c>
      <c r="H173" s="154"/>
    </row>
    <row r="174" spans="1:8" s="326" customFormat="1" ht="15" customHeight="1" x14ac:dyDescent="0.2">
      <c r="A174" s="328"/>
      <c r="B174" s="711"/>
      <c r="C174" s="713"/>
      <c r="D174" s="712"/>
      <c r="E174" s="716"/>
      <c r="F174" s="750"/>
      <c r="G174" s="751"/>
      <c r="H174" s="154"/>
    </row>
    <row r="175" spans="1:8" ht="18.75" customHeight="1" x14ac:dyDescent="0.2">
      <c r="A175" s="1032" t="s">
        <v>14</v>
      </c>
      <c r="B175" s="1032"/>
      <c r="C175" s="1032"/>
      <c r="D175" s="1032"/>
      <c r="E175" s="1032"/>
      <c r="F175" s="278"/>
      <c r="G175" s="278"/>
    </row>
    <row r="176" spans="1:8" ht="15" customHeight="1" x14ac:dyDescent="0.2">
      <c r="A176" s="1089"/>
      <c r="B176" s="1046" t="s">
        <v>15</v>
      </c>
      <c r="C176" s="182" t="s">
        <v>167</v>
      </c>
      <c r="D176" s="1063" t="s">
        <v>372</v>
      </c>
      <c r="E176" s="1038" t="s">
        <v>1614</v>
      </c>
      <c r="F176" s="757">
        <f>'Весь прайс'!F98</f>
        <v>19.57</v>
      </c>
      <c r="G176" s="749">
        <f>F176*(1-G177)</f>
        <v>14.6775</v>
      </c>
    </row>
    <row r="177" spans="1:7" ht="15" customHeight="1" x14ac:dyDescent="0.2">
      <c r="A177" s="1089"/>
      <c r="B177" s="1046"/>
      <c r="C177" s="365" t="s">
        <v>341</v>
      </c>
      <c r="D177" s="1063"/>
      <c r="E177" s="1039"/>
      <c r="F177" s="750">
        <v>0</v>
      </c>
      <c r="G177" s="751">
        <f>G1</f>
        <v>0.25</v>
      </c>
    </row>
    <row r="178" spans="1:7" ht="15" customHeight="1" x14ac:dyDescent="0.2">
      <c r="A178" s="1089"/>
      <c r="B178" s="132"/>
      <c r="C178" s="216"/>
      <c r="D178" s="165"/>
      <c r="E178" s="496"/>
      <c r="F178" s="874"/>
      <c r="G178" s="148"/>
    </row>
    <row r="179" spans="1:7" ht="15" customHeight="1" x14ac:dyDescent="0.2">
      <c r="A179" s="1089"/>
      <c r="B179" s="1046" t="s">
        <v>16</v>
      </c>
      <c r="C179" s="182" t="s">
        <v>168</v>
      </c>
      <c r="D179" s="1063" t="s">
        <v>372</v>
      </c>
      <c r="E179" s="1038" t="s">
        <v>1614</v>
      </c>
      <c r="F179" s="757">
        <f>'Весь прайс'!F99</f>
        <v>19.57</v>
      </c>
      <c r="G179" s="749">
        <f>F179*(1-G180)</f>
        <v>14.6775</v>
      </c>
    </row>
    <row r="180" spans="1:7" ht="15" customHeight="1" x14ac:dyDescent="0.2">
      <c r="A180" s="152"/>
      <c r="B180" s="1046"/>
      <c r="C180" s="365" t="s">
        <v>341</v>
      </c>
      <c r="D180" s="1063"/>
      <c r="E180" s="1039"/>
      <c r="F180" s="750">
        <v>0</v>
      </c>
      <c r="G180" s="751">
        <f>G1</f>
        <v>0.25</v>
      </c>
    </row>
    <row r="181" spans="1:7" ht="15" customHeight="1" x14ac:dyDescent="0.2">
      <c r="A181" s="152"/>
      <c r="B181" s="132"/>
      <c r="C181" s="216"/>
      <c r="D181" s="165"/>
      <c r="E181" s="496"/>
      <c r="F181" s="874"/>
      <c r="G181" s="148"/>
    </row>
    <row r="182" spans="1:7" ht="15" customHeight="1" x14ac:dyDescent="0.2">
      <c r="A182" s="1089"/>
      <c r="B182" s="1034" t="s">
        <v>17</v>
      </c>
      <c r="C182" s="182" t="s">
        <v>169</v>
      </c>
      <c r="D182" s="1063" t="s">
        <v>372</v>
      </c>
      <c r="E182" s="1038" t="s">
        <v>1614</v>
      </c>
      <c r="F182" s="757">
        <f>'Весь прайс'!F100</f>
        <v>19.57</v>
      </c>
      <c r="G182" s="749">
        <f>F182*(1-G183)</f>
        <v>14.6775</v>
      </c>
    </row>
    <row r="183" spans="1:7" ht="15" customHeight="1" x14ac:dyDescent="0.2">
      <c r="A183" s="1089"/>
      <c r="B183" s="1034"/>
      <c r="C183" s="365" t="s">
        <v>341</v>
      </c>
      <c r="D183" s="1063"/>
      <c r="E183" s="1039"/>
      <c r="F183" s="750">
        <v>0</v>
      </c>
      <c r="G183" s="751">
        <f>G1</f>
        <v>0.25</v>
      </c>
    </row>
    <row r="184" spans="1:7" ht="15" customHeight="1" x14ac:dyDescent="0.2">
      <c r="A184" s="1089"/>
      <c r="B184" s="131"/>
      <c r="C184" s="216"/>
      <c r="D184" s="165"/>
      <c r="E184" s="496"/>
      <c r="F184" s="874"/>
      <c r="G184" s="148"/>
    </row>
    <row r="185" spans="1:7" ht="15" customHeight="1" x14ac:dyDescent="0.2">
      <c r="A185" s="1089"/>
      <c r="B185" s="1034" t="s">
        <v>18</v>
      </c>
      <c r="C185" s="184" t="s">
        <v>170</v>
      </c>
      <c r="D185" s="1063" t="s">
        <v>372</v>
      </c>
      <c r="E185" s="1038" t="s">
        <v>1614</v>
      </c>
      <c r="F185" s="757">
        <f>'Весь прайс'!F101</f>
        <v>19.57</v>
      </c>
      <c r="G185" s="749">
        <f>F185*(1-G186)</f>
        <v>14.6775</v>
      </c>
    </row>
    <row r="186" spans="1:7" ht="15" customHeight="1" x14ac:dyDescent="0.2">
      <c r="A186" s="1089"/>
      <c r="B186" s="1034"/>
      <c r="C186" s="366" t="s">
        <v>341</v>
      </c>
      <c r="D186" s="1063"/>
      <c r="E186" s="1039"/>
      <c r="F186" s="750">
        <v>0</v>
      </c>
      <c r="G186" s="751">
        <f>G1</f>
        <v>0.25</v>
      </c>
    </row>
    <row r="187" spans="1:7" ht="15" customHeight="1" x14ac:dyDescent="0.2">
      <c r="A187" s="152"/>
      <c r="B187" s="131"/>
      <c r="C187" s="217"/>
      <c r="D187" s="165"/>
      <c r="E187" s="262"/>
      <c r="F187" s="874"/>
      <c r="G187" s="148"/>
    </row>
    <row r="188" spans="1:7" ht="15" customHeight="1" x14ac:dyDescent="0.2">
      <c r="A188" s="1089"/>
      <c r="B188" s="1046" t="s">
        <v>19</v>
      </c>
      <c r="C188" s="182" t="s">
        <v>171</v>
      </c>
      <c r="D188" s="1063" t="s">
        <v>372</v>
      </c>
      <c r="E188" s="1038" t="s">
        <v>1614</v>
      </c>
      <c r="F188" s="757">
        <f>'Весь прайс'!F102</f>
        <v>41.12</v>
      </c>
      <c r="G188" s="749">
        <f>F188*(1-G189)</f>
        <v>30.839999999999996</v>
      </c>
    </row>
    <row r="189" spans="1:7" ht="15" customHeight="1" x14ac:dyDescent="0.2">
      <c r="A189" s="1089"/>
      <c r="B189" s="1046"/>
      <c r="C189" s="365" t="s">
        <v>341</v>
      </c>
      <c r="D189" s="1063"/>
      <c r="E189" s="1039"/>
      <c r="F189" s="750">
        <v>0</v>
      </c>
      <c r="G189" s="751">
        <f>G1</f>
        <v>0.25</v>
      </c>
    </row>
    <row r="190" spans="1:7" ht="15" customHeight="1" x14ac:dyDescent="0.2">
      <c r="A190" s="152"/>
      <c r="B190" s="132"/>
      <c r="C190" s="216"/>
      <c r="D190" s="165"/>
      <c r="E190" s="496"/>
      <c r="F190" s="874"/>
      <c r="G190" s="148"/>
    </row>
    <row r="191" spans="1:7" ht="15" customHeight="1" x14ac:dyDescent="0.2">
      <c r="A191" s="1089"/>
      <c r="B191" s="1093" t="s">
        <v>368</v>
      </c>
      <c r="C191" s="184" t="s">
        <v>369</v>
      </c>
      <c r="D191" s="1103" t="s">
        <v>372</v>
      </c>
      <c r="E191" s="1038" t="s">
        <v>1614</v>
      </c>
      <c r="F191" s="758">
        <f>'Весь прайс'!F103</f>
        <v>43.45</v>
      </c>
      <c r="G191" s="749">
        <f>F191*(1-G192)</f>
        <v>32.587500000000006</v>
      </c>
    </row>
    <row r="192" spans="1:7" ht="15" customHeight="1" x14ac:dyDescent="0.2">
      <c r="A192" s="1089"/>
      <c r="B192" s="1093"/>
      <c r="C192" s="366" t="s">
        <v>341</v>
      </c>
      <c r="D192" s="1103"/>
      <c r="E192" s="1039"/>
      <c r="F192" s="750">
        <v>0</v>
      </c>
      <c r="G192" s="751">
        <f>G1</f>
        <v>0.25</v>
      </c>
    </row>
    <row r="193" spans="1:8" ht="15" customHeight="1" x14ac:dyDescent="0.2">
      <c r="A193" s="1089"/>
      <c r="B193" s="264"/>
      <c r="C193" s="185"/>
      <c r="D193" s="219"/>
      <c r="E193" s="496"/>
      <c r="F193" s="875"/>
      <c r="G193" s="220"/>
    </row>
    <row r="194" spans="1:8" ht="15" customHeight="1" x14ac:dyDescent="0.2">
      <c r="A194" s="1054"/>
      <c r="B194" s="1051" t="s">
        <v>378</v>
      </c>
      <c r="C194" s="187" t="s">
        <v>377</v>
      </c>
      <c r="D194" s="1052" t="s">
        <v>372</v>
      </c>
      <c r="E194" s="1038" t="s">
        <v>1614</v>
      </c>
      <c r="F194" s="759">
        <f>'Весь прайс'!F104</f>
        <v>49.28</v>
      </c>
      <c r="G194" s="749">
        <f>F194*(1-G195)</f>
        <v>36.96</v>
      </c>
    </row>
    <row r="195" spans="1:8" ht="15" customHeight="1" x14ac:dyDescent="0.2">
      <c r="A195" s="1054"/>
      <c r="B195" s="1051"/>
      <c r="C195" s="365" t="s">
        <v>341</v>
      </c>
      <c r="D195" s="1052"/>
      <c r="E195" s="1039"/>
      <c r="F195" s="750">
        <v>0</v>
      </c>
      <c r="G195" s="751">
        <f>G1</f>
        <v>0.25</v>
      </c>
    </row>
    <row r="196" spans="1:8" ht="15" customHeight="1" x14ac:dyDescent="0.2">
      <c r="A196" s="151"/>
      <c r="B196" s="264"/>
      <c r="C196" s="218"/>
      <c r="D196" s="221"/>
      <c r="E196" s="499"/>
      <c r="F196" s="876"/>
      <c r="G196" s="231"/>
    </row>
    <row r="197" spans="1:8" s="559" customFormat="1" ht="15" customHeight="1" x14ac:dyDescent="0.2">
      <c r="A197" s="558"/>
      <c r="B197" s="1051" t="s">
        <v>1483</v>
      </c>
      <c r="C197" s="187" t="s">
        <v>1484</v>
      </c>
      <c r="D197" s="1052" t="s">
        <v>372</v>
      </c>
      <c r="E197" s="1038" t="s">
        <v>1614</v>
      </c>
      <c r="F197" s="759">
        <f>'Весь прайс'!F105</f>
        <v>74.28</v>
      </c>
      <c r="G197" s="749">
        <f>F197*(1-G198)</f>
        <v>55.71</v>
      </c>
      <c r="H197" s="154"/>
    </row>
    <row r="198" spans="1:8" s="559" customFormat="1" ht="15" customHeight="1" x14ac:dyDescent="0.2">
      <c r="A198" s="558"/>
      <c r="B198" s="1051"/>
      <c r="C198" s="365" t="s">
        <v>341</v>
      </c>
      <c r="D198" s="1052"/>
      <c r="E198" s="1039"/>
      <c r="F198" s="750">
        <v>0</v>
      </c>
      <c r="G198" s="751">
        <f>G1</f>
        <v>0.25</v>
      </c>
      <c r="H198" s="154"/>
    </row>
    <row r="199" spans="1:8" s="559" customFormat="1" ht="15" customHeight="1" x14ac:dyDescent="0.2">
      <c r="A199" s="558"/>
      <c r="B199" s="264"/>
      <c r="C199" s="218"/>
      <c r="D199" s="555"/>
      <c r="E199" s="499"/>
      <c r="F199" s="876"/>
      <c r="G199" s="231"/>
      <c r="H199" s="154"/>
    </row>
    <row r="200" spans="1:8" ht="15" customHeight="1" x14ac:dyDescent="0.2">
      <c r="A200" s="1054"/>
      <c r="B200" s="1051" t="s">
        <v>370</v>
      </c>
      <c r="C200" s="182" t="s">
        <v>371</v>
      </c>
      <c r="D200" s="1052" t="s">
        <v>372</v>
      </c>
      <c r="E200" s="1038" t="s">
        <v>1614</v>
      </c>
      <c r="F200" s="759">
        <f>'Весь прайс'!F106</f>
        <v>67.88</v>
      </c>
      <c r="G200" s="749">
        <f>F200*(1-G201)</f>
        <v>50.91</v>
      </c>
    </row>
    <row r="201" spans="1:8" ht="15" customHeight="1" x14ac:dyDescent="0.2">
      <c r="A201" s="1054"/>
      <c r="B201" s="1051"/>
      <c r="C201" s="365" t="s">
        <v>341</v>
      </c>
      <c r="D201" s="1052"/>
      <c r="E201" s="1039"/>
      <c r="F201" s="750">
        <v>0</v>
      </c>
      <c r="G201" s="751">
        <f>G1</f>
        <v>0.25</v>
      </c>
    </row>
    <row r="202" spans="1:8" ht="15" customHeight="1" x14ac:dyDescent="0.2">
      <c r="A202" s="1054"/>
      <c r="B202" s="229"/>
      <c r="C202" s="182"/>
      <c r="D202" s="230"/>
      <c r="E202" s="498"/>
      <c r="F202" s="877"/>
      <c r="G202" s="235"/>
    </row>
    <row r="203" spans="1:8" s="607" customFormat="1" ht="15" customHeight="1" x14ac:dyDescent="0.2">
      <c r="A203" s="606"/>
      <c r="B203" s="1051" t="s">
        <v>1521</v>
      </c>
      <c r="C203" s="182" t="s">
        <v>1522</v>
      </c>
      <c r="D203" s="1052" t="s">
        <v>372</v>
      </c>
      <c r="E203" s="1038" t="s">
        <v>1614</v>
      </c>
      <c r="F203" s="759">
        <f>'Весь прайс'!F107</f>
        <v>48.92</v>
      </c>
      <c r="G203" s="749">
        <f>F203*(1-G1)</f>
        <v>36.69</v>
      </c>
      <c r="H203" s="588"/>
    </row>
    <row r="204" spans="1:8" s="607" customFormat="1" ht="15" customHeight="1" x14ac:dyDescent="0.2">
      <c r="A204" s="606"/>
      <c r="B204" s="1051"/>
      <c r="C204" s="365" t="s">
        <v>341</v>
      </c>
      <c r="D204" s="1052"/>
      <c r="E204" s="1039"/>
      <c r="F204" s="750">
        <v>0</v>
      </c>
      <c r="G204" s="751">
        <f>G1</f>
        <v>0.25</v>
      </c>
      <c r="H204" s="154"/>
    </row>
    <row r="205" spans="1:8" s="684" customFormat="1" ht="15" customHeight="1" x14ac:dyDescent="0.2">
      <c r="A205" s="688"/>
      <c r="B205" s="692"/>
      <c r="C205" s="365"/>
      <c r="D205" s="693"/>
      <c r="E205" s="686"/>
      <c r="F205" s="750"/>
      <c r="G205" s="751"/>
      <c r="H205" s="154"/>
    </row>
    <row r="206" spans="1:8" s="924" customFormat="1" ht="15" customHeight="1" x14ac:dyDescent="0.2">
      <c r="A206" s="914"/>
      <c r="B206" s="1051" t="s">
        <v>1692</v>
      </c>
      <c r="C206" s="182" t="s">
        <v>1693</v>
      </c>
      <c r="D206" s="1052" t="s">
        <v>372</v>
      </c>
      <c r="E206" s="1038" t="s">
        <v>1614</v>
      </c>
      <c r="F206" s="759">
        <f>'Весь прайс'!F108</f>
        <v>52.82</v>
      </c>
      <c r="G206" s="749">
        <f>F206*(1-G1)</f>
        <v>39.615000000000002</v>
      </c>
      <c r="H206" s="588"/>
    </row>
    <row r="207" spans="1:8" s="924" customFormat="1" ht="15" customHeight="1" x14ac:dyDescent="0.2">
      <c r="A207" s="914"/>
      <c r="B207" s="1051"/>
      <c r="C207" s="365" t="s">
        <v>341</v>
      </c>
      <c r="D207" s="1052"/>
      <c r="E207" s="1039"/>
      <c r="F207" s="750">
        <v>0</v>
      </c>
      <c r="G207" s="751">
        <f>G1</f>
        <v>0.25</v>
      </c>
      <c r="H207" s="154"/>
    </row>
    <row r="208" spans="1:8" s="607" customFormat="1" ht="15" customHeight="1" x14ac:dyDescent="0.2">
      <c r="A208" s="606"/>
      <c r="B208" s="616"/>
      <c r="C208" s="182"/>
      <c r="D208" s="612"/>
      <c r="E208" s="498"/>
      <c r="F208" s="877"/>
      <c r="G208" s="235"/>
      <c r="H208" s="154"/>
    </row>
    <row r="209" spans="1:8" ht="15" customHeight="1" x14ac:dyDescent="0.2">
      <c r="A209" s="1089"/>
      <c r="B209" s="1034" t="s">
        <v>20</v>
      </c>
      <c r="C209" s="184" t="s">
        <v>177</v>
      </c>
      <c r="D209" s="1052" t="s">
        <v>372</v>
      </c>
      <c r="E209" s="1038" t="s">
        <v>1614</v>
      </c>
      <c r="F209" s="760">
        <f>'Весь прайс'!F109</f>
        <v>46.8</v>
      </c>
      <c r="G209" s="749">
        <f>F209*(1-G210)</f>
        <v>35.099999999999994</v>
      </c>
      <c r="H209" s="582"/>
    </row>
    <row r="210" spans="1:8" ht="15" customHeight="1" x14ac:dyDescent="0.2">
      <c r="A210" s="1089"/>
      <c r="B210" s="1034"/>
      <c r="C210" s="366" t="s">
        <v>341</v>
      </c>
      <c r="D210" s="1052"/>
      <c r="E210" s="1039"/>
      <c r="F210" s="750">
        <v>0</v>
      </c>
      <c r="G210" s="751">
        <f>G1</f>
        <v>0.25</v>
      </c>
    </row>
    <row r="211" spans="1:8" ht="15" customHeight="1" x14ac:dyDescent="0.2">
      <c r="A211" s="152"/>
      <c r="B211" s="131"/>
      <c r="C211" s="185"/>
      <c r="D211" s="221"/>
      <c r="E211" s="240"/>
      <c r="F211" s="870"/>
      <c r="G211" s="251"/>
    </row>
    <row r="212" spans="1:8" ht="15" customHeight="1" x14ac:dyDescent="0.2">
      <c r="A212" s="1053"/>
      <c r="B212" s="1034" t="s">
        <v>21</v>
      </c>
      <c r="C212" s="184" t="s">
        <v>178</v>
      </c>
      <c r="D212" s="1052" t="s">
        <v>372</v>
      </c>
      <c r="E212" s="1038" t="s">
        <v>1614</v>
      </c>
      <c r="F212" s="760">
        <f>'Весь прайс'!F110</f>
        <v>71.8</v>
      </c>
      <c r="G212" s="749">
        <f>F212*(1-G213)</f>
        <v>53.849999999999994</v>
      </c>
    </row>
    <row r="213" spans="1:8" ht="15" customHeight="1" x14ac:dyDescent="0.2">
      <c r="A213" s="1053"/>
      <c r="B213" s="1034"/>
      <c r="C213" s="366" t="s">
        <v>341</v>
      </c>
      <c r="D213" s="1052"/>
      <c r="E213" s="1039"/>
      <c r="F213" s="750">
        <v>0</v>
      </c>
      <c r="G213" s="751">
        <f>G1</f>
        <v>0.25</v>
      </c>
    </row>
    <row r="214" spans="1:8" ht="15" customHeight="1" x14ac:dyDescent="0.2">
      <c r="A214" s="213"/>
      <c r="B214" s="131"/>
      <c r="C214" s="186"/>
      <c r="D214" s="221"/>
      <c r="E214" s="495"/>
      <c r="F214" s="870"/>
      <c r="G214" s="251"/>
    </row>
    <row r="215" spans="1:8" ht="15" customHeight="1" x14ac:dyDescent="0.2">
      <c r="A215" s="1054"/>
      <c r="B215" s="1046" t="s">
        <v>22</v>
      </c>
      <c r="C215" s="182" t="s">
        <v>179</v>
      </c>
      <c r="D215" s="1052" t="s">
        <v>372</v>
      </c>
      <c r="E215" s="1038" t="s">
        <v>1614</v>
      </c>
      <c r="F215" s="748">
        <f>'Весь прайс'!F111</f>
        <v>108.58</v>
      </c>
      <c r="G215" s="749">
        <f>F215*(1-G216)</f>
        <v>81.435000000000002</v>
      </c>
    </row>
    <row r="216" spans="1:8" ht="15" customHeight="1" x14ac:dyDescent="0.2">
      <c r="A216" s="1054"/>
      <c r="B216" s="1046"/>
      <c r="C216" s="365" t="s">
        <v>341</v>
      </c>
      <c r="D216" s="1052"/>
      <c r="E216" s="1039"/>
      <c r="F216" s="750">
        <v>0</v>
      </c>
      <c r="G216" s="751">
        <f>G1</f>
        <v>0.25</v>
      </c>
    </row>
    <row r="217" spans="1:8" s="443" customFormat="1" ht="15" customHeight="1" x14ac:dyDescent="0.2">
      <c r="A217" s="1054"/>
      <c r="B217" s="442"/>
      <c r="C217" s="365"/>
      <c r="D217" s="444"/>
      <c r="E217" s="440"/>
      <c r="F217" s="750"/>
      <c r="G217" s="751"/>
      <c r="H217" s="154"/>
    </row>
    <row r="218" spans="1:8" s="443" customFormat="1" ht="15" customHeight="1" x14ac:dyDescent="0.2">
      <c r="A218" s="1054"/>
      <c r="B218" s="1046" t="s">
        <v>1373</v>
      </c>
      <c r="C218" s="182" t="s">
        <v>1372</v>
      </c>
      <c r="D218" s="1052" t="s">
        <v>372</v>
      </c>
      <c r="E218" s="1038" t="s">
        <v>1614</v>
      </c>
      <c r="F218" s="748">
        <f>'Весь прайс'!F112</f>
        <v>512</v>
      </c>
      <c r="G218" s="749">
        <f>F218*(1-G219)</f>
        <v>384</v>
      </c>
      <c r="H218" s="154"/>
    </row>
    <row r="219" spans="1:8" s="443" customFormat="1" ht="15" customHeight="1" x14ac:dyDescent="0.2">
      <c r="A219" s="1054"/>
      <c r="B219" s="1046"/>
      <c r="C219" s="365" t="s">
        <v>341</v>
      </c>
      <c r="D219" s="1052"/>
      <c r="E219" s="1039"/>
      <c r="F219" s="750">
        <v>0</v>
      </c>
      <c r="G219" s="751">
        <f>G1</f>
        <v>0.25</v>
      </c>
      <c r="H219" s="154"/>
    </row>
    <row r="220" spans="1:8" ht="15" customHeight="1" x14ac:dyDescent="0.2">
      <c r="A220" s="1054"/>
      <c r="B220" s="442"/>
      <c r="C220" s="365"/>
      <c r="D220" s="444"/>
      <c r="E220" s="440"/>
      <c r="F220" s="750"/>
      <c r="G220" s="751"/>
    </row>
    <row r="221" spans="1:8" ht="15" customHeight="1" x14ac:dyDescent="0.2">
      <c r="A221" s="481"/>
      <c r="B221" s="1034" t="s">
        <v>23</v>
      </c>
      <c r="C221" s="184" t="s">
        <v>1523</v>
      </c>
      <c r="D221" s="1040" t="s">
        <v>372</v>
      </c>
      <c r="E221" s="1038" t="s">
        <v>1614</v>
      </c>
      <c r="F221" s="753">
        <f>'Весь прайс'!F114</f>
        <v>207.12</v>
      </c>
      <c r="G221" s="749">
        <f>F221*(1-G222)</f>
        <v>155.34</v>
      </c>
    </row>
    <row r="222" spans="1:8" ht="15" customHeight="1" x14ac:dyDescent="0.2">
      <c r="A222" s="481"/>
      <c r="B222" s="1034"/>
      <c r="C222" s="366" t="s">
        <v>341</v>
      </c>
      <c r="D222" s="1040"/>
      <c r="E222" s="1039"/>
      <c r="F222" s="750">
        <v>0</v>
      </c>
      <c r="G222" s="751">
        <f>G1</f>
        <v>0.25</v>
      </c>
    </row>
    <row r="223" spans="1:8" ht="15" customHeight="1" x14ac:dyDescent="0.2">
      <c r="A223" s="475"/>
      <c r="B223" s="131"/>
      <c r="C223" s="184"/>
      <c r="D223" s="172"/>
      <c r="E223" s="496"/>
      <c r="F223" s="754"/>
      <c r="G223" s="251"/>
    </row>
    <row r="224" spans="1:8" s="607" customFormat="1" ht="15" customHeight="1" x14ac:dyDescent="0.2">
      <c r="A224" s="614"/>
      <c r="B224" s="1034" t="s">
        <v>1524</v>
      </c>
      <c r="C224" s="184" t="s">
        <v>1525</v>
      </c>
      <c r="D224" s="1040" t="s">
        <v>372</v>
      </c>
      <c r="E224" s="1038" t="s">
        <v>1614</v>
      </c>
      <c r="F224" s="753">
        <f>'Весь прайс'!F114</f>
        <v>207.12</v>
      </c>
      <c r="G224" s="749">
        <f>F224*(1-G1)</f>
        <v>155.34</v>
      </c>
      <c r="H224" s="588"/>
    </row>
    <row r="225" spans="1:8" s="607" customFormat="1" ht="15" customHeight="1" x14ac:dyDescent="0.25">
      <c r="A225" s="614"/>
      <c r="B225" s="1034"/>
      <c r="C225" s="563" t="s">
        <v>341</v>
      </c>
      <c r="D225" s="1040"/>
      <c r="E225" s="1039"/>
      <c r="F225" s="750">
        <v>0</v>
      </c>
      <c r="G225" s="751">
        <f>G1</f>
        <v>0.25</v>
      </c>
      <c r="H225" s="154"/>
    </row>
    <row r="226" spans="1:8" s="924" customFormat="1" ht="15" customHeight="1" x14ac:dyDescent="0.25">
      <c r="A226" s="922"/>
      <c r="B226" s="911"/>
      <c r="C226" s="563"/>
      <c r="D226" s="913"/>
      <c r="E226" s="916"/>
      <c r="F226" s="750"/>
      <c r="G226" s="751"/>
      <c r="H226" s="154"/>
    </row>
    <row r="227" spans="1:8" s="924" customFormat="1" ht="15" customHeight="1" x14ac:dyDescent="0.2">
      <c r="A227" s="922"/>
      <c r="B227" s="1034" t="s">
        <v>1694</v>
      </c>
      <c r="C227" s="184" t="s">
        <v>1695</v>
      </c>
      <c r="D227" s="1040" t="s">
        <v>372</v>
      </c>
      <c r="E227" s="1038" t="s">
        <v>1614</v>
      </c>
      <c r="F227" s="753">
        <f>'Весь прайс'!F115</f>
        <v>241.12</v>
      </c>
      <c r="G227" s="749">
        <f>F227*(1-G228)</f>
        <v>180.84</v>
      </c>
      <c r="H227" s="588"/>
    </row>
    <row r="228" spans="1:8" s="924" customFormat="1" ht="15" customHeight="1" x14ac:dyDescent="0.25">
      <c r="A228" s="922"/>
      <c r="B228" s="1034"/>
      <c r="C228" s="563" t="s">
        <v>341</v>
      </c>
      <c r="D228" s="1040"/>
      <c r="E228" s="1039"/>
      <c r="F228" s="750">
        <v>0</v>
      </c>
      <c r="G228" s="751">
        <f>G1</f>
        <v>0.25</v>
      </c>
      <c r="H228" s="154"/>
    </row>
    <row r="229" spans="1:8" s="607" customFormat="1" ht="15" customHeight="1" x14ac:dyDescent="0.2">
      <c r="A229" s="614"/>
      <c r="B229" s="613"/>
      <c r="C229" s="184"/>
      <c r="D229" s="608"/>
      <c r="E229" s="609"/>
      <c r="F229" s="754"/>
      <c r="G229" s="251"/>
      <c r="H229" s="154"/>
    </row>
    <row r="230" spans="1:8" ht="15" customHeight="1" x14ac:dyDescent="0.2">
      <c r="A230" s="1054"/>
      <c r="B230" s="1046" t="s">
        <v>337</v>
      </c>
      <c r="C230" s="182" t="s">
        <v>330</v>
      </c>
      <c r="D230" s="1049" t="s">
        <v>372</v>
      </c>
      <c r="E230" s="1038" t="s">
        <v>1614</v>
      </c>
      <c r="F230" s="748">
        <f>'Весь прайс'!F116</f>
        <v>66.959999999999994</v>
      </c>
      <c r="G230" s="749">
        <f>F230*(1-G231)</f>
        <v>50.22</v>
      </c>
    </row>
    <row r="231" spans="1:8" ht="15" customHeight="1" x14ac:dyDescent="0.2">
      <c r="A231" s="1054"/>
      <c r="B231" s="1046"/>
      <c r="C231" s="365" t="s">
        <v>341</v>
      </c>
      <c r="D231" s="1049"/>
      <c r="E231" s="1039"/>
      <c r="F231" s="750">
        <v>0</v>
      </c>
      <c r="G231" s="751">
        <f>G1</f>
        <v>0.25</v>
      </c>
    </row>
    <row r="232" spans="1:8" ht="15" customHeight="1" x14ac:dyDescent="0.2">
      <c r="A232" s="1054"/>
      <c r="B232" s="132"/>
      <c r="C232" s="216"/>
      <c r="D232" s="171"/>
      <c r="E232" s="262"/>
      <c r="F232" s="750"/>
      <c r="G232" s="222"/>
    </row>
    <row r="233" spans="1:8" ht="15" customHeight="1" x14ac:dyDescent="0.2">
      <c r="A233" s="1054"/>
      <c r="B233" s="1034" t="s">
        <v>24</v>
      </c>
      <c r="C233" s="184" t="s">
        <v>180</v>
      </c>
      <c r="D233" s="1040" t="s">
        <v>372</v>
      </c>
      <c r="E233" s="1038" t="s">
        <v>1614</v>
      </c>
      <c r="F233" s="753">
        <f>'Весь прайс'!F117</f>
        <v>91.96</v>
      </c>
      <c r="G233" s="749">
        <f>F233*(1-G234)</f>
        <v>68.97</v>
      </c>
    </row>
    <row r="234" spans="1:8" ht="15" customHeight="1" x14ac:dyDescent="0.2">
      <c r="A234" s="1054"/>
      <c r="B234" s="1034"/>
      <c r="C234" s="365" t="s">
        <v>341</v>
      </c>
      <c r="D234" s="1040"/>
      <c r="E234" s="1039"/>
      <c r="F234" s="750">
        <v>0</v>
      </c>
      <c r="G234" s="751">
        <f>G1</f>
        <v>0.25</v>
      </c>
    </row>
    <row r="235" spans="1:8" ht="15" customHeight="1" x14ac:dyDescent="0.2">
      <c r="A235" s="151"/>
      <c r="B235" s="131"/>
      <c r="C235" s="182"/>
      <c r="D235" s="172"/>
      <c r="E235" s="496"/>
      <c r="F235" s="754"/>
      <c r="G235" s="251"/>
    </row>
    <row r="236" spans="1:8" ht="15" customHeight="1" x14ac:dyDescent="0.2">
      <c r="A236" s="1054"/>
      <c r="B236" s="1046" t="s">
        <v>25</v>
      </c>
      <c r="C236" s="182" t="s">
        <v>181</v>
      </c>
      <c r="D236" s="1052" t="s">
        <v>372</v>
      </c>
      <c r="E236" s="1038" t="s">
        <v>1614</v>
      </c>
      <c r="F236" s="761">
        <f>'Весь прайс'!F118</f>
        <v>61.32</v>
      </c>
      <c r="G236" s="749">
        <f>F236*(1-G237)</f>
        <v>45.99</v>
      </c>
    </row>
    <row r="237" spans="1:8" ht="15" customHeight="1" x14ac:dyDescent="0.2">
      <c r="A237" s="1054"/>
      <c r="B237" s="1046"/>
      <c r="C237" s="365" t="s">
        <v>341</v>
      </c>
      <c r="D237" s="1052"/>
      <c r="E237" s="1039"/>
      <c r="F237" s="750">
        <v>0</v>
      </c>
      <c r="G237" s="751">
        <f>G1</f>
        <v>0.25</v>
      </c>
    </row>
    <row r="238" spans="1:8" ht="15" customHeight="1" x14ac:dyDescent="0.2">
      <c r="A238" s="151"/>
      <c r="B238" s="132"/>
      <c r="C238" s="216"/>
      <c r="D238" s="221"/>
      <c r="E238" s="496"/>
      <c r="F238" s="878"/>
      <c r="G238" s="252"/>
    </row>
    <row r="239" spans="1:8" ht="15" customHeight="1" x14ac:dyDescent="0.2">
      <c r="A239" s="1054"/>
      <c r="B239" s="1034" t="s">
        <v>26</v>
      </c>
      <c r="C239" s="184" t="s">
        <v>182</v>
      </c>
      <c r="D239" s="1052" t="s">
        <v>372</v>
      </c>
      <c r="E239" s="1038" t="s">
        <v>1614</v>
      </c>
      <c r="F239" s="762">
        <f>'Весь прайс'!F119</f>
        <v>85.32</v>
      </c>
      <c r="G239" s="749">
        <f>F239*(1-G240)</f>
        <v>63.989999999999995</v>
      </c>
    </row>
    <row r="240" spans="1:8" ht="15" customHeight="1" x14ac:dyDescent="0.2">
      <c r="A240" s="1054"/>
      <c r="B240" s="1034"/>
      <c r="C240" s="365" t="s">
        <v>341</v>
      </c>
      <c r="D240" s="1052"/>
      <c r="E240" s="1039"/>
      <c r="F240" s="750">
        <v>0</v>
      </c>
      <c r="G240" s="751">
        <f>G1</f>
        <v>0.25</v>
      </c>
    </row>
    <row r="241" spans="1:8" ht="15" customHeight="1" x14ac:dyDescent="0.2">
      <c r="A241" s="151"/>
      <c r="B241" s="131"/>
      <c r="C241" s="182"/>
      <c r="D241" s="221"/>
      <c r="E241" s="499"/>
      <c r="F241" s="879"/>
      <c r="G241" s="251"/>
    </row>
    <row r="242" spans="1:8" ht="15" customHeight="1" x14ac:dyDescent="0.2">
      <c r="A242" s="1054"/>
      <c r="B242" s="1090" t="s">
        <v>27</v>
      </c>
      <c r="C242" s="188" t="s">
        <v>183</v>
      </c>
      <c r="D242" s="1091" t="s">
        <v>372</v>
      </c>
      <c r="E242" s="1038" t="s">
        <v>1614</v>
      </c>
      <c r="F242" s="763">
        <f>'Весь прайс'!F120</f>
        <v>68.37</v>
      </c>
      <c r="G242" s="749">
        <f>F242*(1-G243)</f>
        <v>51.277500000000003</v>
      </c>
    </row>
    <row r="243" spans="1:8" ht="15" customHeight="1" x14ac:dyDescent="0.2">
      <c r="A243" s="1054"/>
      <c r="B243" s="1090"/>
      <c r="C243" s="365" t="s">
        <v>341</v>
      </c>
      <c r="D243" s="1091"/>
      <c r="E243" s="1039"/>
      <c r="F243" s="750">
        <v>0</v>
      </c>
      <c r="G243" s="751">
        <f>G1</f>
        <v>0.25</v>
      </c>
    </row>
    <row r="244" spans="1:8" s="443" customFormat="1" ht="15" customHeight="1" x14ac:dyDescent="0.2">
      <c r="A244" s="1054"/>
      <c r="B244" s="445"/>
      <c r="C244" s="365"/>
      <c r="D244" s="446"/>
      <c r="E244" s="440"/>
      <c r="F244" s="750"/>
      <c r="G244" s="751"/>
      <c r="H244" s="154"/>
    </row>
    <row r="245" spans="1:8" s="443" customFormat="1" ht="15" customHeight="1" x14ac:dyDescent="0.2">
      <c r="A245" s="1054"/>
      <c r="B245" s="1090" t="s">
        <v>1375</v>
      </c>
      <c r="C245" s="188" t="s">
        <v>1374</v>
      </c>
      <c r="D245" s="1091" t="s">
        <v>372</v>
      </c>
      <c r="E245" s="1047" t="s">
        <v>1617</v>
      </c>
      <c r="F245" s="763">
        <f>'Весь прайс'!F121</f>
        <v>324</v>
      </c>
      <c r="G245" s="749">
        <f>F245*(1-G246)</f>
        <v>243</v>
      </c>
      <c r="H245" s="154"/>
    </row>
    <row r="246" spans="1:8" s="443" customFormat="1" ht="15" customHeight="1" x14ac:dyDescent="0.2">
      <c r="A246" s="1054"/>
      <c r="B246" s="1090"/>
      <c r="C246" s="365" t="s">
        <v>341</v>
      </c>
      <c r="D246" s="1091"/>
      <c r="E246" s="1047"/>
      <c r="F246" s="750">
        <v>0</v>
      </c>
      <c r="G246" s="751">
        <f>G1</f>
        <v>0.25</v>
      </c>
      <c r="H246" s="154"/>
    </row>
    <row r="247" spans="1:8" ht="15" customHeight="1" x14ac:dyDescent="0.2">
      <c r="A247" s="1054"/>
      <c r="B247" s="445"/>
      <c r="C247" s="365"/>
      <c r="D247" s="446"/>
      <c r="E247" s="440"/>
      <c r="F247" s="750"/>
      <c r="G247" s="751"/>
    </row>
    <row r="248" spans="1:8" ht="15" customHeight="1" x14ac:dyDescent="0.2">
      <c r="A248" s="1054"/>
      <c r="B248" s="1046" t="s">
        <v>28</v>
      </c>
      <c r="C248" s="182" t="s">
        <v>184</v>
      </c>
      <c r="D248" s="1049" t="s">
        <v>372</v>
      </c>
      <c r="E248" s="1038" t="s">
        <v>1614</v>
      </c>
      <c r="F248" s="748">
        <f>'Весь прайс'!F122</f>
        <v>103.37</v>
      </c>
      <c r="G248" s="749">
        <f>F248*(1-G249)</f>
        <v>77.527500000000003</v>
      </c>
    </row>
    <row r="249" spans="1:8" ht="15" customHeight="1" x14ac:dyDescent="0.2">
      <c r="A249" s="1054"/>
      <c r="B249" s="1046"/>
      <c r="C249" s="367" t="s">
        <v>341</v>
      </c>
      <c r="D249" s="1049"/>
      <c r="E249" s="1039"/>
      <c r="F249" s="750">
        <v>0</v>
      </c>
      <c r="G249" s="751">
        <f>G1</f>
        <v>0.25</v>
      </c>
    </row>
    <row r="250" spans="1:8" ht="15" customHeight="1" x14ac:dyDescent="0.2">
      <c r="A250" s="151"/>
      <c r="B250" s="169"/>
      <c r="C250" s="188"/>
      <c r="D250" s="171"/>
      <c r="E250" s="498"/>
      <c r="F250" s="752"/>
      <c r="G250" s="252"/>
    </row>
    <row r="251" spans="1:8" ht="15" customHeight="1" x14ac:dyDescent="0.2">
      <c r="A251" s="1054"/>
      <c r="B251" s="1046" t="s">
        <v>29</v>
      </c>
      <c r="C251" s="181" t="s">
        <v>185</v>
      </c>
      <c r="D251" s="1049" t="s">
        <v>372</v>
      </c>
      <c r="E251" s="1038" t="s">
        <v>1614</v>
      </c>
      <c r="F251" s="748">
        <f>'Весь прайс'!F123</f>
        <v>65.86</v>
      </c>
      <c r="G251" s="749">
        <f>F251*(1-G252)</f>
        <v>49.394999999999996</v>
      </c>
    </row>
    <row r="252" spans="1:8" ht="15" customHeight="1" x14ac:dyDescent="0.2">
      <c r="A252" s="1054"/>
      <c r="B252" s="1046"/>
      <c r="C252" s="365" t="s">
        <v>341</v>
      </c>
      <c r="D252" s="1049"/>
      <c r="E252" s="1039"/>
      <c r="F252" s="750">
        <v>0</v>
      </c>
      <c r="G252" s="751">
        <f>G1</f>
        <v>0.25</v>
      </c>
    </row>
    <row r="253" spans="1:8" s="443" customFormat="1" ht="15" customHeight="1" x14ac:dyDescent="0.2">
      <c r="A253" s="1054"/>
      <c r="B253" s="442"/>
      <c r="C253" s="365"/>
      <c r="D253" s="441"/>
      <c r="E253" s="440"/>
      <c r="F253" s="750"/>
      <c r="G253" s="751"/>
      <c r="H253" s="154"/>
    </row>
    <row r="254" spans="1:8" s="924" customFormat="1" ht="15" customHeight="1" x14ac:dyDescent="0.2">
      <c r="A254" s="1054"/>
      <c r="B254" s="1046" t="s">
        <v>1697</v>
      </c>
      <c r="C254" s="181" t="s">
        <v>1696</v>
      </c>
      <c r="D254" s="1049" t="s">
        <v>372</v>
      </c>
      <c r="E254" s="1038" t="s">
        <v>1614</v>
      </c>
      <c r="F254" s="748">
        <f>'Весь прайс'!F124</f>
        <v>98.8</v>
      </c>
      <c r="G254" s="749">
        <f>F254*(1-G255)</f>
        <v>74.099999999999994</v>
      </c>
      <c r="H254" s="588"/>
    </row>
    <row r="255" spans="1:8" s="924" customFormat="1" ht="15" customHeight="1" x14ac:dyDescent="0.2">
      <c r="A255" s="1054"/>
      <c r="B255" s="1046"/>
      <c r="C255" s="365" t="s">
        <v>341</v>
      </c>
      <c r="D255" s="1049"/>
      <c r="E255" s="1039"/>
      <c r="F255" s="750">
        <v>0</v>
      </c>
      <c r="G255" s="751">
        <f>G1</f>
        <v>0.25</v>
      </c>
      <c r="H255" s="154"/>
    </row>
    <row r="256" spans="1:8" s="924" customFormat="1" ht="15" customHeight="1" x14ac:dyDescent="0.2">
      <c r="A256" s="1054"/>
      <c r="B256" s="920"/>
      <c r="C256" s="365"/>
      <c r="D256" s="921"/>
      <c r="E256" s="801"/>
      <c r="F256" s="750"/>
      <c r="G256" s="751"/>
      <c r="H256" s="154"/>
    </row>
    <row r="257" spans="1:8" s="443" customFormat="1" ht="15" customHeight="1" x14ac:dyDescent="0.2">
      <c r="A257" s="1054"/>
      <c r="B257" s="1046" t="s">
        <v>1377</v>
      </c>
      <c r="C257" s="181" t="s">
        <v>1376</v>
      </c>
      <c r="D257" s="1049" t="s">
        <v>372</v>
      </c>
      <c r="E257" s="1047" t="s">
        <v>1617</v>
      </c>
      <c r="F257" s="748">
        <f>'Весь прайс'!F125</f>
        <v>229</v>
      </c>
      <c r="G257" s="749">
        <f>F257*(1-G258)</f>
        <v>171.75</v>
      </c>
      <c r="H257" s="154"/>
    </row>
    <row r="258" spans="1:8" s="288" customFormat="1" ht="15" customHeight="1" x14ac:dyDescent="0.2">
      <c r="A258" s="1054"/>
      <c r="B258" s="1046"/>
      <c r="C258" s="365" t="s">
        <v>341</v>
      </c>
      <c r="D258" s="1049"/>
      <c r="E258" s="1047"/>
      <c r="F258" s="750">
        <v>0</v>
      </c>
      <c r="G258" s="751">
        <f>G1</f>
        <v>0.25</v>
      </c>
      <c r="H258" s="154"/>
    </row>
    <row r="259" spans="1:8" ht="15" customHeight="1" x14ac:dyDescent="0.2">
      <c r="A259" s="1054"/>
      <c r="B259" s="442"/>
      <c r="C259" s="365"/>
      <c r="D259" s="441"/>
      <c r="E259" s="440"/>
      <c r="F259" s="750"/>
      <c r="G259" s="751"/>
    </row>
    <row r="260" spans="1:8" ht="15" customHeight="1" x14ac:dyDescent="0.2">
      <c r="A260" s="1054"/>
      <c r="B260" s="1034" t="s">
        <v>30</v>
      </c>
      <c r="C260" s="179" t="s">
        <v>186</v>
      </c>
      <c r="D260" s="1040" t="s">
        <v>372</v>
      </c>
      <c r="E260" s="1038" t="s">
        <v>1614</v>
      </c>
      <c r="F260" s="753">
        <f>'Весь прайс'!F126</f>
        <v>70.959999999999994</v>
      </c>
      <c r="G260" s="749">
        <f>F260*(1-G261)</f>
        <v>53.22</v>
      </c>
    </row>
    <row r="261" spans="1:8" ht="15" customHeight="1" x14ac:dyDescent="0.2">
      <c r="A261" s="1054"/>
      <c r="B261" s="1034"/>
      <c r="C261" s="360" t="s">
        <v>341</v>
      </c>
      <c r="D261" s="1040"/>
      <c r="E261" s="1039"/>
      <c r="F261" s="750">
        <v>0</v>
      </c>
      <c r="G261" s="751">
        <f>G1</f>
        <v>0.25</v>
      </c>
    </row>
    <row r="262" spans="1:8" s="924" customFormat="1" ht="15" customHeight="1" x14ac:dyDescent="0.2">
      <c r="A262" s="1054"/>
      <c r="B262" s="911"/>
      <c r="C262" s="733"/>
      <c r="D262" s="913"/>
      <c r="E262" s="916"/>
      <c r="F262" s="750"/>
      <c r="G262" s="751"/>
      <c r="H262" s="154"/>
    </row>
    <row r="263" spans="1:8" s="924" customFormat="1" ht="15" customHeight="1" x14ac:dyDescent="0.2">
      <c r="A263" s="1054"/>
      <c r="B263" s="1034" t="s">
        <v>1698</v>
      </c>
      <c r="C263" s="912" t="s">
        <v>1699</v>
      </c>
      <c r="D263" s="1040" t="s">
        <v>372</v>
      </c>
      <c r="E263" s="1038" t="s">
        <v>1614</v>
      </c>
      <c r="F263" s="753">
        <f>'Весь прайс'!F127</f>
        <v>107.6</v>
      </c>
      <c r="G263" s="749">
        <f>F263*(1-G264)</f>
        <v>80.699999999999989</v>
      </c>
      <c r="H263" s="588"/>
    </row>
    <row r="264" spans="1:8" s="924" customFormat="1" ht="15" customHeight="1" x14ac:dyDescent="0.2">
      <c r="A264" s="1054"/>
      <c r="B264" s="1034"/>
      <c r="C264" s="733" t="s">
        <v>341</v>
      </c>
      <c r="D264" s="1040"/>
      <c r="E264" s="1039"/>
      <c r="F264" s="750">
        <v>0</v>
      </c>
      <c r="G264" s="751">
        <f>G1</f>
        <v>0.25</v>
      </c>
      <c r="H264" s="154"/>
    </row>
    <row r="265" spans="1:8" ht="15" customHeight="1" x14ac:dyDescent="0.2">
      <c r="A265" s="1054"/>
      <c r="B265" s="170"/>
      <c r="C265" s="183"/>
      <c r="D265" s="172"/>
      <c r="E265" s="496"/>
      <c r="F265" s="754"/>
      <c r="G265" s="251"/>
    </row>
    <row r="266" spans="1:8" ht="15" customHeight="1" x14ac:dyDescent="0.2">
      <c r="A266" s="1054"/>
      <c r="B266" s="1046" t="s">
        <v>31</v>
      </c>
      <c r="C266" s="181" t="s">
        <v>187</v>
      </c>
      <c r="D266" s="1049" t="s">
        <v>372</v>
      </c>
      <c r="E266" s="1038" t="s">
        <v>1614</v>
      </c>
      <c r="F266" s="748">
        <f>'Весь прайс'!F128</f>
        <v>51.14</v>
      </c>
      <c r="G266" s="749">
        <f>F266*(1-G267)</f>
        <v>38.355000000000004</v>
      </c>
    </row>
    <row r="267" spans="1:8" ht="15" customHeight="1" x14ac:dyDescent="0.2">
      <c r="A267" s="1054"/>
      <c r="B267" s="1046"/>
      <c r="C267" s="360" t="s">
        <v>341</v>
      </c>
      <c r="D267" s="1049"/>
      <c r="E267" s="1039"/>
      <c r="F267" s="750">
        <v>0</v>
      </c>
      <c r="G267" s="751">
        <f>G1</f>
        <v>0.25</v>
      </c>
    </row>
    <row r="268" spans="1:8" s="924" customFormat="1" ht="15" customHeight="1" x14ac:dyDescent="0.2">
      <c r="A268" s="1054"/>
      <c r="B268" s="920"/>
      <c r="C268" s="733"/>
      <c r="D268" s="921"/>
      <c r="E268" s="916"/>
      <c r="F268" s="750"/>
      <c r="G268" s="751"/>
      <c r="H268" s="154"/>
    </row>
    <row r="269" spans="1:8" s="924" customFormat="1" ht="15" customHeight="1" x14ac:dyDescent="0.2">
      <c r="A269" s="1054"/>
      <c r="B269" s="1046" t="s">
        <v>1700</v>
      </c>
      <c r="C269" s="181" t="s">
        <v>1701</v>
      </c>
      <c r="D269" s="1049" t="s">
        <v>372</v>
      </c>
      <c r="E269" s="1038" t="s">
        <v>1614</v>
      </c>
      <c r="F269" s="748">
        <f>'Весь прайс'!F129</f>
        <v>97.6</v>
      </c>
      <c r="G269" s="749">
        <f>F269*(1-G270)</f>
        <v>73.199999999999989</v>
      </c>
      <c r="H269" s="588"/>
    </row>
    <row r="270" spans="1:8" s="924" customFormat="1" ht="15" customHeight="1" x14ac:dyDescent="0.2">
      <c r="A270" s="1054"/>
      <c r="B270" s="1046"/>
      <c r="C270" s="733" t="s">
        <v>341</v>
      </c>
      <c r="D270" s="1049"/>
      <c r="E270" s="1039"/>
      <c r="F270" s="750">
        <v>0</v>
      </c>
      <c r="G270" s="751">
        <f>G1</f>
        <v>0.25</v>
      </c>
      <c r="H270" s="154"/>
    </row>
    <row r="271" spans="1:8" ht="15" customHeight="1" x14ac:dyDescent="0.2">
      <c r="A271" s="1054"/>
      <c r="B271" s="169"/>
      <c r="C271" s="183"/>
      <c r="D271" s="171"/>
      <c r="E271" s="496"/>
      <c r="F271" s="752"/>
      <c r="G271" s="252"/>
    </row>
    <row r="272" spans="1:8" s="805" customFormat="1" ht="15" customHeight="1" x14ac:dyDescent="0.2">
      <c r="A272" s="802"/>
      <c r="B272" s="1046" t="s">
        <v>1608</v>
      </c>
      <c r="C272" s="181" t="s">
        <v>1609</v>
      </c>
      <c r="D272" s="1049" t="s">
        <v>372</v>
      </c>
      <c r="E272" s="1047" t="s">
        <v>1617</v>
      </c>
      <c r="F272" s="748">
        <f>'Весь прайс'!F130</f>
        <v>212</v>
      </c>
      <c r="G272" s="749">
        <f>F272*(1-G273)</f>
        <v>159</v>
      </c>
      <c r="H272" s="154"/>
    </row>
    <row r="273" spans="1:8" s="805" customFormat="1" ht="15" customHeight="1" x14ac:dyDescent="0.2">
      <c r="A273" s="802"/>
      <c r="B273" s="1046"/>
      <c r="C273" s="733" t="s">
        <v>341</v>
      </c>
      <c r="D273" s="1049"/>
      <c r="E273" s="1047"/>
      <c r="F273" s="750">
        <v>0</v>
      </c>
      <c r="G273" s="751">
        <f>G1</f>
        <v>0.25</v>
      </c>
      <c r="H273" s="154"/>
    </row>
    <row r="274" spans="1:8" s="288" customFormat="1" ht="15" customHeight="1" x14ac:dyDescent="0.2">
      <c r="A274" s="287"/>
      <c r="B274" s="804"/>
      <c r="C274" s="365"/>
      <c r="D274" s="803"/>
      <c r="E274" s="801"/>
      <c r="F274" s="750"/>
      <c r="G274" s="751"/>
      <c r="H274" s="154"/>
    </row>
    <row r="275" spans="1:8" ht="15" customHeight="1" x14ac:dyDescent="0.2">
      <c r="A275" s="1054"/>
      <c r="B275" s="1034" t="s">
        <v>32</v>
      </c>
      <c r="C275" s="181" t="s">
        <v>188</v>
      </c>
      <c r="D275" s="1040" t="s">
        <v>372</v>
      </c>
      <c r="E275" s="1038" t="s">
        <v>1614</v>
      </c>
      <c r="F275" s="753">
        <f>'Весь прайс'!F131</f>
        <v>61.38</v>
      </c>
      <c r="G275" s="749">
        <f>F275*(1-G276)</f>
        <v>46.035000000000004</v>
      </c>
    </row>
    <row r="276" spans="1:8" ht="15" customHeight="1" x14ac:dyDescent="0.2">
      <c r="A276" s="1054"/>
      <c r="B276" s="1034"/>
      <c r="C276" s="360" t="s">
        <v>341</v>
      </c>
      <c r="D276" s="1040"/>
      <c r="E276" s="1039"/>
      <c r="F276" s="750">
        <v>0</v>
      </c>
      <c r="G276" s="751">
        <f>G1</f>
        <v>0.25</v>
      </c>
    </row>
    <row r="277" spans="1:8" s="924" customFormat="1" ht="15" customHeight="1" x14ac:dyDescent="0.2">
      <c r="A277" s="914"/>
      <c r="B277" s="911"/>
      <c r="C277" s="733"/>
      <c r="D277" s="913"/>
      <c r="E277" s="916"/>
      <c r="F277" s="750"/>
      <c r="G277" s="751"/>
      <c r="H277" s="154"/>
    </row>
    <row r="278" spans="1:8" s="924" customFormat="1" ht="15" customHeight="1" x14ac:dyDescent="0.2">
      <c r="A278" s="914"/>
      <c r="B278" s="1034" t="s">
        <v>1702</v>
      </c>
      <c r="C278" s="181" t="s">
        <v>1703</v>
      </c>
      <c r="D278" s="1040" t="s">
        <v>372</v>
      </c>
      <c r="E278" s="1038" t="s">
        <v>1614</v>
      </c>
      <c r="F278" s="753">
        <f>'Весь прайс'!F132</f>
        <v>98.2</v>
      </c>
      <c r="G278" s="749">
        <f>F278*(1-G279)</f>
        <v>73.650000000000006</v>
      </c>
      <c r="H278" s="588"/>
    </row>
    <row r="279" spans="1:8" ht="15" customHeight="1" x14ac:dyDescent="0.2">
      <c r="A279" s="151"/>
      <c r="B279" s="1034"/>
      <c r="C279" s="733" t="s">
        <v>341</v>
      </c>
      <c r="D279" s="1040"/>
      <c r="E279" s="1039"/>
      <c r="F279" s="750">
        <v>0</v>
      </c>
      <c r="G279" s="751">
        <f>G1</f>
        <v>0.25</v>
      </c>
    </row>
    <row r="280" spans="1:8" s="408" customFormat="1" ht="15" customHeight="1" x14ac:dyDescent="0.2">
      <c r="A280" s="407"/>
      <c r="B280" s="405"/>
      <c r="C280" s="183"/>
      <c r="D280" s="404"/>
      <c r="E280" s="406"/>
      <c r="F280" s="754"/>
      <c r="G280" s="251"/>
      <c r="H280" s="154"/>
    </row>
    <row r="281" spans="1:8" s="408" customFormat="1" ht="15" customHeight="1" x14ac:dyDescent="0.2">
      <c r="A281" s="1054"/>
      <c r="B281" s="1092" t="s">
        <v>1349</v>
      </c>
      <c r="C281" s="410" t="s">
        <v>1350</v>
      </c>
      <c r="D281" s="1049" t="s">
        <v>372</v>
      </c>
      <c r="E281" s="1038" t="s">
        <v>1614</v>
      </c>
      <c r="F281" s="748">
        <f>'Весь прайс'!F133</f>
        <v>16.850000000000001</v>
      </c>
      <c r="G281" s="749">
        <f>F281*(1-G282)</f>
        <v>12.637500000000001</v>
      </c>
      <c r="H281" s="154"/>
    </row>
    <row r="282" spans="1:8" s="408" customFormat="1" ht="15" customHeight="1" x14ac:dyDescent="0.2">
      <c r="A282" s="1054"/>
      <c r="B282" s="1092"/>
      <c r="C282" s="487" t="s">
        <v>341</v>
      </c>
      <c r="D282" s="1049"/>
      <c r="E282" s="1039"/>
      <c r="F282" s="750">
        <v>0</v>
      </c>
      <c r="G282" s="751">
        <f>G1</f>
        <v>0.25</v>
      </c>
      <c r="H282" s="154"/>
    </row>
    <row r="283" spans="1:8" s="408" customFormat="1" ht="15" customHeight="1" x14ac:dyDescent="0.2">
      <c r="A283" s="1054"/>
      <c r="B283" s="402"/>
      <c r="C283" s="272"/>
      <c r="D283" s="403"/>
      <c r="E283" s="496"/>
      <c r="F283" s="750"/>
      <c r="G283" s="751"/>
      <c r="H283" s="154"/>
    </row>
    <row r="284" spans="1:8" s="408" customFormat="1" ht="15" customHeight="1" x14ac:dyDescent="0.2">
      <c r="A284" s="1054"/>
      <c r="B284" s="1092" t="s">
        <v>1353</v>
      </c>
      <c r="C284" s="410" t="s">
        <v>1351</v>
      </c>
      <c r="D284" s="1040" t="s">
        <v>372</v>
      </c>
      <c r="E284" s="1038" t="s">
        <v>1614</v>
      </c>
      <c r="F284" s="753">
        <f>'Весь прайс'!F134</f>
        <v>17.78</v>
      </c>
      <c r="G284" s="749">
        <f>F284*(1-G285)</f>
        <v>13.335000000000001</v>
      </c>
      <c r="H284" s="154"/>
    </row>
    <row r="285" spans="1:8" s="408" customFormat="1" ht="15" customHeight="1" x14ac:dyDescent="0.2">
      <c r="A285" s="1054"/>
      <c r="B285" s="1092"/>
      <c r="C285" s="487" t="s">
        <v>341</v>
      </c>
      <c r="D285" s="1040"/>
      <c r="E285" s="1039"/>
      <c r="F285" s="750">
        <v>0</v>
      </c>
      <c r="G285" s="751">
        <f>G1</f>
        <v>0.25</v>
      </c>
      <c r="H285" s="154"/>
    </row>
    <row r="286" spans="1:8" s="408" customFormat="1" ht="15" customHeight="1" x14ac:dyDescent="0.2">
      <c r="A286" s="1054"/>
      <c r="B286" s="405"/>
      <c r="C286" s="183"/>
      <c r="D286" s="404"/>
      <c r="E286" s="496"/>
      <c r="F286" s="754"/>
      <c r="G286" s="251"/>
      <c r="H286" s="154"/>
    </row>
    <row r="287" spans="1:8" s="408" customFormat="1" ht="15" customHeight="1" x14ac:dyDescent="0.2">
      <c r="A287" s="1054"/>
      <c r="B287" s="1092" t="s">
        <v>1356</v>
      </c>
      <c r="C287" s="410" t="s">
        <v>1352</v>
      </c>
      <c r="D287" s="1049" t="s">
        <v>372</v>
      </c>
      <c r="E287" s="1038" t="s">
        <v>1614</v>
      </c>
      <c r="F287" s="748">
        <f>'Весь прайс'!F135</f>
        <v>15.12</v>
      </c>
      <c r="G287" s="749">
        <f>F287*(1-G288)</f>
        <v>11.34</v>
      </c>
      <c r="H287" s="154"/>
    </row>
    <row r="288" spans="1:8" s="408" customFormat="1" ht="15" customHeight="1" x14ac:dyDescent="0.2">
      <c r="A288" s="1054"/>
      <c r="B288" s="1092"/>
      <c r="C288" s="487" t="s">
        <v>341</v>
      </c>
      <c r="D288" s="1049"/>
      <c r="E288" s="1039"/>
      <c r="F288" s="750">
        <v>0</v>
      </c>
      <c r="G288" s="751">
        <f>G1</f>
        <v>0.25</v>
      </c>
      <c r="H288" s="154"/>
    </row>
    <row r="289" spans="1:8" s="408" customFormat="1" ht="15" customHeight="1" x14ac:dyDescent="0.2">
      <c r="A289" s="1054"/>
      <c r="B289" s="402"/>
      <c r="C289" s="360"/>
      <c r="D289" s="403"/>
      <c r="E289" s="496"/>
      <c r="F289" s="750"/>
      <c r="G289" s="751"/>
      <c r="H289" s="154"/>
    </row>
    <row r="290" spans="1:8" s="408" customFormat="1" ht="15" customHeight="1" x14ac:dyDescent="0.2">
      <c r="A290" s="1054"/>
      <c r="B290" s="1092" t="s">
        <v>1354</v>
      </c>
      <c r="C290" s="410" t="s">
        <v>1355</v>
      </c>
      <c r="D290" s="1049" t="s">
        <v>372</v>
      </c>
      <c r="E290" s="1038" t="s">
        <v>1614</v>
      </c>
      <c r="F290" s="748">
        <f>'Весь прайс'!F136</f>
        <v>15.12</v>
      </c>
      <c r="G290" s="749">
        <f>F290*(1-G291)</f>
        <v>11.34</v>
      </c>
      <c r="H290" s="154"/>
    </row>
    <row r="291" spans="1:8" s="408" customFormat="1" ht="15" customHeight="1" x14ac:dyDescent="0.2">
      <c r="A291" s="1054"/>
      <c r="B291" s="1092"/>
      <c r="C291" s="487" t="s">
        <v>341</v>
      </c>
      <c r="D291" s="1049"/>
      <c r="E291" s="1039"/>
      <c r="F291" s="750">
        <v>0</v>
      </c>
      <c r="G291" s="751">
        <f>G1</f>
        <v>0.25</v>
      </c>
      <c r="H291" s="154"/>
    </row>
    <row r="292" spans="1:8" s="408" customFormat="1" ht="15" customHeight="1" x14ac:dyDescent="0.2">
      <c r="A292" s="1054"/>
      <c r="B292" s="402"/>
      <c r="C292" s="272"/>
      <c r="D292" s="403"/>
      <c r="E292" s="496"/>
      <c r="F292" s="750"/>
      <c r="G292" s="751"/>
      <c r="H292" s="154"/>
    </row>
    <row r="293" spans="1:8" ht="15" customHeight="1" x14ac:dyDescent="0.2">
      <c r="A293" s="1054"/>
      <c r="B293" s="1046" t="s">
        <v>33</v>
      </c>
      <c r="C293" s="181" t="s">
        <v>189</v>
      </c>
      <c r="D293" s="1049" t="s">
        <v>372</v>
      </c>
      <c r="E293" s="1038" t="s">
        <v>1614</v>
      </c>
      <c r="F293" s="748">
        <f>'Весь прайс'!F137</f>
        <v>125.82</v>
      </c>
      <c r="G293" s="749">
        <f>F293*(1-G294)</f>
        <v>94.364999999999995</v>
      </c>
    </row>
    <row r="294" spans="1:8" ht="15" customHeight="1" x14ac:dyDescent="0.2">
      <c r="A294" s="1054"/>
      <c r="B294" s="1046"/>
      <c r="C294" s="365" t="s">
        <v>341</v>
      </c>
      <c r="D294" s="1049"/>
      <c r="E294" s="1039"/>
      <c r="F294" s="750">
        <v>0</v>
      </c>
      <c r="G294" s="751">
        <f>G1</f>
        <v>0.25</v>
      </c>
    </row>
    <row r="295" spans="1:8" s="443" customFormat="1" ht="15" customHeight="1" x14ac:dyDescent="0.2">
      <c r="A295" s="1054"/>
      <c r="B295" s="442"/>
      <c r="C295" s="365"/>
      <c r="D295" s="441"/>
      <c r="E295" s="440"/>
      <c r="F295" s="750"/>
      <c r="G295" s="751"/>
      <c r="H295" s="154"/>
    </row>
    <row r="296" spans="1:8" s="443" customFormat="1" ht="15" customHeight="1" x14ac:dyDescent="0.2">
      <c r="A296" s="1054"/>
      <c r="B296" s="1046" t="s">
        <v>1379</v>
      </c>
      <c r="C296" s="181" t="s">
        <v>1378</v>
      </c>
      <c r="D296" s="1049" t="s">
        <v>372</v>
      </c>
      <c r="E296" s="1050" t="s">
        <v>1616</v>
      </c>
      <c r="F296" s="748">
        <f>'Весь прайс'!F138</f>
        <v>456</v>
      </c>
      <c r="G296" s="749">
        <f>F296*(1-G297)</f>
        <v>342</v>
      </c>
      <c r="H296" s="154"/>
    </row>
    <row r="297" spans="1:8" s="288" customFormat="1" ht="15" customHeight="1" x14ac:dyDescent="0.2">
      <c r="A297" s="1054"/>
      <c r="B297" s="1046"/>
      <c r="C297" s="365" t="s">
        <v>341</v>
      </c>
      <c r="D297" s="1049"/>
      <c r="E297" s="1050"/>
      <c r="F297" s="750">
        <v>0</v>
      </c>
      <c r="G297" s="751">
        <f>G1</f>
        <v>0.25</v>
      </c>
      <c r="H297" s="154"/>
    </row>
    <row r="298" spans="1:8" s="288" customFormat="1" ht="15" customHeight="1" x14ac:dyDescent="0.2">
      <c r="A298" s="1054"/>
      <c r="B298" s="442"/>
      <c r="C298" s="365"/>
      <c r="D298" s="441"/>
      <c r="E298" s="440"/>
      <c r="F298" s="750"/>
      <c r="G298" s="751"/>
      <c r="H298" s="154"/>
    </row>
    <row r="299" spans="1:8" ht="15" customHeight="1" x14ac:dyDescent="0.2">
      <c r="A299" s="1054"/>
      <c r="B299" s="1034" t="s">
        <v>34</v>
      </c>
      <c r="C299" s="179" t="s">
        <v>190</v>
      </c>
      <c r="D299" s="1049" t="s">
        <v>372</v>
      </c>
      <c r="E299" s="1038" t="s">
        <v>1614</v>
      </c>
      <c r="F299" s="753">
        <f>'Весь прайс'!F139</f>
        <v>80.36</v>
      </c>
      <c r="G299" s="749">
        <f>F299*(1-G300)</f>
        <v>60.269999999999996</v>
      </c>
    </row>
    <row r="300" spans="1:8" ht="15" customHeight="1" x14ac:dyDescent="0.2">
      <c r="A300" s="1054"/>
      <c r="B300" s="1034"/>
      <c r="C300" s="365" t="s">
        <v>341</v>
      </c>
      <c r="D300" s="1049"/>
      <c r="E300" s="1039"/>
      <c r="F300" s="750">
        <v>0</v>
      </c>
      <c r="G300" s="751">
        <f>G1</f>
        <v>0.25</v>
      </c>
    </row>
    <row r="301" spans="1:8" ht="15" customHeight="1" x14ac:dyDescent="0.2">
      <c r="A301" s="151"/>
      <c r="B301" s="170"/>
      <c r="C301" s="183"/>
      <c r="D301" s="171"/>
      <c r="E301" s="496"/>
      <c r="F301" s="754"/>
      <c r="G301" s="251"/>
    </row>
    <row r="302" spans="1:8" s="529" customFormat="1" ht="15" customHeight="1" x14ac:dyDescent="0.2">
      <c r="A302" s="688"/>
      <c r="B302" s="1046" t="s">
        <v>1451</v>
      </c>
      <c r="C302" s="181" t="s">
        <v>1450</v>
      </c>
      <c r="D302" s="1049" t="s">
        <v>372</v>
      </c>
      <c r="E302" s="1047" t="s">
        <v>1617</v>
      </c>
      <c r="F302" s="748">
        <f>'Весь прайс'!F140</f>
        <v>356</v>
      </c>
      <c r="G302" s="749">
        <f>F302*(1-G303)</f>
        <v>267</v>
      </c>
      <c r="H302" s="154"/>
    </row>
    <row r="303" spans="1:8" s="529" customFormat="1" ht="15" customHeight="1" x14ac:dyDescent="0.25">
      <c r="A303" s="688"/>
      <c r="B303" s="1046"/>
      <c r="C303" s="563" t="s">
        <v>341</v>
      </c>
      <c r="D303" s="1049"/>
      <c r="E303" s="1047"/>
      <c r="F303" s="750">
        <v>0</v>
      </c>
      <c r="G303" s="751">
        <f>G1</f>
        <v>0.25</v>
      </c>
      <c r="H303" s="154"/>
    </row>
    <row r="304" spans="1:8" s="529" customFormat="1" ht="15" customHeight="1" x14ac:dyDescent="0.2">
      <c r="A304" s="688"/>
      <c r="B304" s="528"/>
      <c r="C304" s="365"/>
      <c r="D304" s="526"/>
      <c r="E304" s="902"/>
      <c r="F304" s="750"/>
      <c r="G304" s="751"/>
      <c r="H304" s="154"/>
    </row>
    <row r="305" spans="1:8" s="529" customFormat="1" ht="15" customHeight="1" x14ac:dyDescent="0.2">
      <c r="A305" s="688"/>
      <c r="B305" s="1034" t="s">
        <v>1449</v>
      </c>
      <c r="C305" s="179" t="s">
        <v>1448</v>
      </c>
      <c r="D305" s="1049" t="s">
        <v>372</v>
      </c>
      <c r="E305" s="1047" t="s">
        <v>1617</v>
      </c>
      <c r="F305" s="753">
        <f>'Весь прайс'!F141</f>
        <v>324</v>
      </c>
      <c r="G305" s="749">
        <f>F305*(1-G306)</f>
        <v>243</v>
      </c>
      <c r="H305" s="154"/>
    </row>
    <row r="306" spans="1:8" s="529" customFormat="1" ht="15" customHeight="1" x14ac:dyDescent="0.25">
      <c r="A306" s="688"/>
      <c r="B306" s="1034"/>
      <c r="C306" s="563" t="s">
        <v>341</v>
      </c>
      <c r="D306" s="1049"/>
      <c r="E306" s="1047"/>
      <c r="F306" s="750">
        <v>0</v>
      </c>
      <c r="G306" s="751">
        <f>G1</f>
        <v>0.25</v>
      </c>
      <c r="H306" s="154"/>
    </row>
    <row r="307" spans="1:8" s="529" customFormat="1" ht="15" customHeight="1" x14ac:dyDescent="0.25">
      <c r="A307" s="688"/>
      <c r="B307" s="689"/>
      <c r="C307" s="563"/>
      <c r="D307" s="690"/>
      <c r="E307" s="686"/>
      <c r="F307" s="750"/>
      <c r="G307" s="751"/>
      <c r="H307" s="154"/>
    </row>
    <row r="308" spans="1:8" ht="15" customHeight="1" x14ac:dyDescent="0.2">
      <c r="A308" s="527"/>
      <c r="B308" s="1046" t="s">
        <v>35</v>
      </c>
      <c r="C308" s="182" t="s">
        <v>232</v>
      </c>
      <c r="D308" s="1049" t="s">
        <v>372</v>
      </c>
      <c r="E308" s="1038" t="s">
        <v>1614</v>
      </c>
      <c r="F308" s="748">
        <f>'Весь прайс'!F142</f>
        <v>63</v>
      </c>
      <c r="G308" s="749">
        <f>F308*(1-G309)</f>
        <v>47.25</v>
      </c>
    </row>
    <row r="309" spans="1:8" ht="15" customHeight="1" x14ac:dyDescent="0.2">
      <c r="A309" s="527"/>
      <c r="B309" s="1046"/>
      <c r="C309" s="365" t="s">
        <v>341</v>
      </c>
      <c r="D309" s="1049"/>
      <c r="E309" s="1039"/>
      <c r="F309" s="750">
        <v>0</v>
      </c>
      <c r="G309" s="751">
        <f>G1</f>
        <v>0.25</v>
      </c>
    </row>
    <row r="310" spans="1:8" s="450" customFormat="1" ht="15" customHeight="1" x14ac:dyDescent="0.2">
      <c r="A310" s="527"/>
      <c r="B310" s="449"/>
      <c r="C310" s="365"/>
      <c r="D310" s="447"/>
      <c r="E310" s="496"/>
      <c r="F310" s="750"/>
      <c r="G310" s="751"/>
      <c r="H310" s="154"/>
    </row>
    <row r="311" spans="1:8" s="450" customFormat="1" ht="15" customHeight="1" x14ac:dyDescent="0.2">
      <c r="A311" s="527"/>
      <c r="B311" s="1046" t="s">
        <v>1383</v>
      </c>
      <c r="C311" s="182" t="s">
        <v>1382</v>
      </c>
      <c r="D311" s="1049" t="s">
        <v>372</v>
      </c>
      <c r="E311" s="1038" t="s">
        <v>1614</v>
      </c>
      <c r="F311" s="748">
        <f>'Весь прайс'!F143</f>
        <v>214</v>
      </c>
      <c r="G311" s="749">
        <f>F311*(1-G312)</f>
        <v>160.5</v>
      </c>
      <c r="H311" s="154"/>
    </row>
    <row r="312" spans="1:8" s="450" customFormat="1" ht="15" customHeight="1" x14ac:dyDescent="0.2">
      <c r="A312" s="527"/>
      <c r="B312" s="1046"/>
      <c r="C312" s="365" t="s">
        <v>341</v>
      </c>
      <c r="D312" s="1049"/>
      <c r="E312" s="1039"/>
      <c r="F312" s="750">
        <v>0</v>
      </c>
      <c r="G312" s="751">
        <f>G1</f>
        <v>0.25</v>
      </c>
      <c r="H312" s="154"/>
    </row>
    <row r="313" spans="1:8" ht="15" customHeight="1" x14ac:dyDescent="0.2">
      <c r="A313" s="1054"/>
      <c r="B313" s="449"/>
      <c r="C313" s="365"/>
      <c r="D313" s="447"/>
      <c r="E313" s="448"/>
      <c r="F313" s="750"/>
      <c r="G313" s="751"/>
    </row>
    <row r="314" spans="1:8" ht="15" customHeight="1" x14ac:dyDescent="0.2">
      <c r="A314" s="1054"/>
      <c r="B314" s="1046" t="s">
        <v>36</v>
      </c>
      <c r="C314" s="182" t="s">
        <v>233</v>
      </c>
      <c r="D314" s="1049" t="s">
        <v>235</v>
      </c>
      <c r="E314" s="1038" t="s">
        <v>1614</v>
      </c>
      <c r="F314" s="752">
        <f>'Весь прайс'!F144</f>
        <v>104</v>
      </c>
      <c r="G314" s="749">
        <f>F314*(1-G315)</f>
        <v>78</v>
      </c>
    </row>
    <row r="315" spans="1:8" ht="15" customHeight="1" x14ac:dyDescent="0.2">
      <c r="A315" s="1054"/>
      <c r="B315" s="1046"/>
      <c r="C315" s="365" t="s">
        <v>341</v>
      </c>
      <c r="D315" s="1049"/>
      <c r="E315" s="1039"/>
      <c r="F315" s="750">
        <v>0</v>
      </c>
      <c r="G315" s="751">
        <f>G1</f>
        <v>0.25</v>
      </c>
    </row>
    <row r="316" spans="1:8" s="232" customFormat="1" ht="15" customHeight="1" x14ac:dyDescent="0.2">
      <c r="A316" s="228"/>
      <c r="B316" s="224"/>
      <c r="C316" s="183"/>
      <c r="D316" s="226"/>
      <c r="E316" s="495"/>
      <c r="F316" s="752"/>
      <c r="G316" s="231"/>
      <c r="H316" s="154"/>
    </row>
    <row r="317" spans="1:8" s="443" customFormat="1" ht="15" customHeight="1" x14ac:dyDescent="0.2">
      <c r="A317" s="1054"/>
      <c r="B317" s="1046" t="s">
        <v>1381</v>
      </c>
      <c r="C317" s="182" t="s">
        <v>1380</v>
      </c>
      <c r="D317" s="1049" t="s">
        <v>235</v>
      </c>
      <c r="E317" s="1038" t="s">
        <v>1614</v>
      </c>
      <c r="F317" s="752">
        <f>'Весь прайс'!F145</f>
        <v>76.16</v>
      </c>
      <c r="G317" s="749">
        <f>F317*(1-G318)</f>
        <v>57.12</v>
      </c>
      <c r="H317" s="154"/>
    </row>
    <row r="318" spans="1:8" s="443" customFormat="1" ht="15" customHeight="1" x14ac:dyDescent="0.2">
      <c r="A318" s="1054"/>
      <c r="B318" s="1046"/>
      <c r="C318" s="365" t="s">
        <v>341</v>
      </c>
      <c r="D318" s="1049"/>
      <c r="E318" s="1039"/>
      <c r="F318" s="750">
        <v>0</v>
      </c>
      <c r="G318" s="751">
        <f>G1</f>
        <v>0.25</v>
      </c>
      <c r="H318" s="154"/>
    </row>
    <row r="319" spans="1:8" s="443" customFormat="1" ht="15" customHeight="1" x14ac:dyDescent="0.2">
      <c r="A319" s="1054"/>
      <c r="B319" s="442"/>
      <c r="C319" s="183"/>
      <c r="D319" s="441"/>
      <c r="E319" s="441"/>
      <c r="F319" s="752"/>
      <c r="G319" s="231"/>
      <c r="H319" s="154"/>
    </row>
    <row r="320" spans="1:8" ht="15" customHeight="1" x14ac:dyDescent="0.2">
      <c r="A320" s="149"/>
      <c r="B320" s="1034" t="s">
        <v>37</v>
      </c>
      <c r="C320" s="184" t="s">
        <v>191</v>
      </c>
      <c r="D320" s="1049" t="s">
        <v>235</v>
      </c>
      <c r="E320" s="1038" t="s">
        <v>1614</v>
      </c>
      <c r="F320" s="754">
        <f>'Весь прайс'!F146</f>
        <v>848</v>
      </c>
      <c r="G320" s="749">
        <f>F320*(1-G321)</f>
        <v>636</v>
      </c>
    </row>
    <row r="321" spans="1:9" ht="15" customHeight="1" x14ac:dyDescent="0.2">
      <c r="A321" s="149"/>
      <c r="B321" s="1034"/>
      <c r="C321" s="365" t="s">
        <v>341</v>
      </c>
      <c r="D321" s="1049"/>
      <c r="E321" s="1039"/>
      <c r="F321" s="750">
        <v>0</v>
      </c>
      <c r="G321" s="751">
        <f>G1</f>
        <v>0.25</v>
      </c>
    </row>
    <row r="322" spans="1:9" s="232" customFormat="1" ht="15" customHeight="1" x14ac:dyDescent="0.2">
      <c r="A322" s="149"/>
      <c r="B322" s="225"/>
      <c r="C322" s="183"/>
      <c r="D322" s="226"/>
      <c r="E322" s="495"/>
      <c r="F322" s="750"/>
      <c r="G322" s="251"/>
      <c r="H322" s="154"/>
    </row>
    <row r="323" spans="1:9" ht="15" customHeight="1" x14ac:dyDescent="0.2">
      <c r="B323" s="1034" t="s">
        <v>38</v>
      </c>
      <c r="C323" s="184" t="s">
        <v>192</v>
      </c>
      <c r="D323" s="1049" t="s">
        <v>235</v>
      </c>
      <c r="E323" s="1038" t="s">
        <v>1614</v>
      </c>
      <c r="F323" s="754">
        <f>'Весь прайс'!F147</f>
        <v>1072</v>
      </c>
      <c r="G323" s="749">
        <f>F323*(1-G324)</f>
        <v>804</v>
      </c>
    </row>
    <row r="324" spans="1:9" ht="15" customHeight="1" x14ac:dyDescent="0.2">
      <c r="B324" s="1034"/>
      <c r="C324" s="365" t="s">
        <v>341</v>
      </c>
      <c r="D324" s="1049"/>
      <c r="E324" s="1039"/>
      <c r="F324" s="750">
        <v>0</v>
      </c>
      <c r="G324" s="751">
        <f>G1</f>
        <v>0.25</v>
      </c>
      <c r="I324" s="155"/>
    </row>
    <row r="325" spans="1:9" s="232" customFormat="1" ht="15" customHeight="1" x14ac:dyDescent="0.2">
      <c r="B325" s="225"/>
      <c r="C325" s="183"/>
      <c r="D325" s="226"/>
      <c r="E325" s="495"/>
      <c r="F325" s="750"/>
      <c r="G325" s="251"/>
      <c r="H325" s="154"/>
    </row>
    <row r="326" spans="1:9" ht="15" customHeight="1" x14ac:dyDescent="0.2">
      <c r="A326" s="1075"/>
      <c r="B326" s="1046" t="s">
        <v>39</v>
      </c>
      <c r="C326" s="182" t="s">
        <v>193</v>
      </c>
      <c r="D326" s="171" t="s">
        <v>235</v>
      </c>
      <c r="E326" s="1038" t="s">
        <v>1614</v>
      </c>
      <c r="F326" s="752">
        <f>'Весь прайс'!F148</f>
        <v>446</v>
      </c>
      <c r="G326" s="749">
        <f>F326*(1-G327)</f>
        <v>334.5</v>
      </c>
    </row>
    <row r="327" spans="1:9" s="232" customFormat="1" ht="15" customHeight="1" x14ac:dyDescent="0.2">
      <c r="A327" s="1075"/>
      <c r="B327" s="1046"/>
      <c r="C327" s="365" t="s">
        <v>341</v>
      </c>
      <c r="D327" s="226"/>
      <c r="E327" s="1039"/>
      <c r="F327" s="750">
        <v>0</v>
      </c>
      <c r="G327" s="751">
        <f>G1</f>
        <v>0.25</v>
      </c>
      <c r="H327" s="154"/>
    </row>
    <row r="328" spans="1:9" s="232" customFormat="1" ht="15" customHeight="1" x14ac:dyDescent="0.2">
      <c r="A328" s="234"/>
      <c r="B328" s="224"/>
      <c r="C328" s="182"/>
      <c r="D328" s="226"/>
      <c r="E328" s="497"/>
      <c r="F328" s="750"/>
      <c r="G328" s="252"/>
      <c r="H328" s="154"/>
    </row>
    <row r="329" spans="1:9" ht="15" customHeight="1" x14ac:dyDescent="0.2">
      <c r="A329" s="1075"/>
      <c r="B329" s="1034" t="s">
        <v>40</v>
      </c>
      <c r="C329" s="184" t="s">
        <v>194</v>
      </c>
      <c r="D329" s="1049" t="s">
        <v>235</v>
      </c>
      <c r="E329" s="1038" t="s">
        <v>1614</v>
      </c>
      <c r="F329" s="754">
        <f>'Весь прайс'!F149</f>
        <v>176</v>
      </c>
      <c r="G329" s="749">
        <f>F329*(1-G330)</f>
        <v>132</v>
      </c>
    </row>
    <row r="330" spans="1:9" ht="15" customHeight="1" x14ac:dyDescent="0.2">
      <c r="A330" s="1075"/>
      <c r="B330" s="1034"/>
      <c r="C330" s="365" t="s">
        <v>341</v>
      </c>
      <c r="D330" s="1049"/>
      <c r="E330" s="1039"/>
      <c r="F330" s="750">
        <v>0</v>
      </c>
      <c r="G330" s="751">
        <f>G1</f>
        <v>0.25</v>
      </c>
    </row>
    <row r="331" spans="1:9" s="232" customFormat="1" ht="15" customHeight="1" x14ac:dyDescent="0.2">
      <c r="A331" s="234"/>
      <c r="B331" s="225"/>
      <c r="C331" s="185"/>
      <c r="D331" s="226"/>
      <c r="E331" s="495"/>
      <c r="F331" s="754"/>
      <c r="G331" s="251"/>
      <c r="H331" s="154"/>
    </row>
    <row r="332" spans="1:9" s="852" customFormat="1" ht="15" customHeight="1" x14ac:dyDescent="0.2">
      <c r="A332" s="858"/>
      <c r="B332" s="1034" t="s">
        <v>1672</v>
      </c>
      <c r="C332" s="184" t="s">
        <v>1671</v>
      </c>
      <c r="D332" s="1049" t="s">
        <v>235</v>
      </c>
      <c r="E332" s="1038" t="s">
        <v>1614</v>
      </c>
      <c r="F332" s="754">
        <f>'Весь прайс'!F150</f>
        <v>1114</v>
      </c>
      <c r="G332" s="749">
        <f>F332*(1-G333)</f>
        <v>835.5</v>
      </c>
      <c r="H332" s="154"/>
    </row>
    <row r="333" spans="1:9" s="852" customFormat="1" ht="15" customHeight="1" x14ac:dyDescent="0.2">
      <c r="A333" s="858"/>
      <c r="B333" s="1034"/>
      <c r="C333" s="365" t="s">
        <v>341</v>
      </c>
      <c r="D333" s="1049"/>
      <c r="E333" s="1039"/>
      <c r="F333" s="750">
        <v>0</v>
      </c>
      <c r="G333" s="751">
        <f>G1</f>
        <v>0.25</v>
      </c>
      <c r="H333" s="154"/>
    </row>
    <row r="334" spans="1:9" s="852" customFormat="1" ht="15" customHeight="1" x14ac:dyDescent="0.2">
      <c r="A334" s="858"/>
      <c r="B334" s="849"/>
      <c r="C334" s="185"/>
      <c r="D334" s="839"/>
      <c r="E334" s="495"/>
      <c r="F334" s="754"/>
      <c r="G334" s="251"/>
      <c r="H334" s="154"/>
    </row>
    <row r="335" spans="1:9" s="552" customFormat="1" ht="15" customHeight="1" x14ac:dyDescent="0.2">
      <c r="A335" s="1075"/>
      <c r="B335" s="1046" t="s">
        <v>1527</v>
      </c>
      <c r="C335" s="182" t="s">
        <v>1526</v>
      </c>
      <c r="D335" s="549" t="s">
        <v>235</v>
      </c>
      <c r="E335" s="1038" t="s">
        <v>1614</v>
      </c>
      <c r="F335" s="752">
        <f>'Весь прайс'!F151</f>
        <v>422</v>
      </c>
      <c r="G335" s="749">
        <f>F335*(1-G336)</f>
        <v>316.5</v>
      </c>
      <c r="H335" s="588"/>
    </row>
    <row r="336" spans="1:9" s="552" customFormat="1" ht="15" customHeight="1" x14ac:dyDescent="0.25">
      <c r="A336" s="1075"/>
      <c r="B336" s="1046"/>
      <c r="C336" s="563" t="s">
        <v>1415</v>
      </c>
      <c r="D336" s="549"/>
      <c r="E336" s="1039"/>
      <c r="F336" s="750">
        <v>0</v>
      </c>
      <c r="G336" s="751">
        <f>G1</f>
        <v>0.25</v>
      </c>
      <c r="H336" s="154"/>
    </row>
    <row r="337" spans="1:8" s="682" customFormat="1" ht="15" customHeight="1" x14ac:dyDescent="0.25">
      <c r="A337" s="1075"/>
      <c r="B337" s="679"/>
      <c r="C337" s="563"/>
      <c r="D337" s="680"/>
      <c r="E337" s="681"/>
      <c r="F337" s="750"/>
      <c r="G337" s="751"/>
      <c r="H337" s="154"/>
    </row>
    <row r="338" spans="1:8" s="552" customFormat="1" ht="15" customHeight="1" x14ac:dyDescent="0.2">
      <c r="A338" s="1075"/>
      <c r="B338" s="1034" t="s">
        <v>1477</v>
      </c>
      <c r="C338" s="184" t="s">
        <v>1476</v>
      </c>
      <c r="D338" s="1049" t="s">
        <v>235</v>
      </c>
      <c r="E338" s="1038" t="s">
        <v>1614</v>
      </c>
      <c r="F338" s="754">
        <f>'Весь прайс'!F152</f>
        <v>366</v>
      </c>
      <c r="G338" s="749">
        <f>F338*(1-G339)</f>
        <v>274.5</v>
      </c>
      <c r="H338" s="154"/>
    </row>
    <row r="339" spans="1:8" s="552" customFormat="1" ht="15" customHeight="1" x14ac:dyDescent="0.25">
      <c r="A339" s="1075"/>
      <c r="B339" s="1034"/>
      <c r="C339" s="563" t="s">
        <v>341</v>
      </c>
      <c r="D339" s="1049"/>
      <c r="E339" s="1039"/>
      <c r="F339" s="750">
        <v>0</v>
      </c>
      <c r="G339" s="751">
        <f>G1</f>
        <v>0.25</v>
      </c>
      <c r="H339" s="154"/>
    </row>
    <row r="340" spans="1:8" s="552" customFormat="1" ht="15" customHeight="1" x14ac:dyDescent="0.2">
      <c r="A340" s="1075"/>
      <c r="B340" s="548"/>
      <c r="C340" s="185"/>
      <c r="D340" s="549"/>
      <c r="E340" s="495"/>
      <c r="F340" s="754"/>
      <c r="G340" s="251"/>
      <c r="H340" s="154"/>
    </row>
    <row r="341" spans="1:8" ht="15" customHeight="1" x14ac:dyDescent="0.2">
      <c r="A341" s="1054"/>
      <c r="B341" s="1074" t="s">
        <v>41</v>
      </c>
      <c r="C341" s="189" t="s">
        <v>195</v>
      </c>
      <c r="D341" s="1049" t="s">
        <v>235</v>
      </c>
      <c r="E341" s="1038" t="s">
        <v>1614</v>
      </c>
      <c r="F341" s="764">
        <f>'Весь прайс'!F153</f>
        <v>81.2</v>
      </c>
      <c r="G341" s="749">
        <f>F341*(1-G342)</f>
        <v>60.900000000000006</v>
      </c>
    </row>
    <row r="342" spans="1:8" ht="15" customHeight="1" x14ac:dyDescent="0.2">
      <c r="A342" s="1054"/>
      <c r="B342" s="1074"/>
      <c r="C342" s="365" t="s">
        <v>341</v>
      </c>
      <c r="D342" s="1049"/>
      <c r="E342" s="1039"/>
      <c r="F342" s="750">
        <v>0</v>
      </c>
      <c r="G342" s="751">
        <f>G1</f>
        <v>0.25</v>
      </c>
    </row>
    <row r="343" spans="1:8" s="232" customFormat="1" ht="15" customHeight="1" x14ac:dyDescent="0.2">
      <c r="A343" s="1054"/>
      <c r="B343" s="233"/>
      <c r="C343" s="190"/>
      <c r="D343" s="226"/>
      <c r="E343" s="495"/>
      <c r="F343" s="764"/>
      <c r="G343" s="236"/>
      <c r="H343" s="154"/>
    </row>
    <row r="344" spans="1:8" ht="15" customHeight="1" x14ac:dyDescent="0.2">
      <c r="A344" s="1054"/>
      <c r="B344" s="1074" t="s">
        <v>42</v>
      </c>
      <c r="C344" s="189" t="s">
        <v>196</v>
      </c>
      <c r="D344" s="1049" t="s">
        <v>235</v>
      </c>
      <c r="E344" s="1038" t="s">
        <v>1614</v>
      </c>
      <c r="F344" s="765">
        <f>'Весь прайс'!F154</f>
        <v>57.74</v>
      </c>
      <c r="G344" s="749">
        <f>F344*(1-G345)</f>
        <v>43.305</v>
      </c>
    </row>
    <row r="345" spans="1:8" ht="15" customHeight="1" x14ac:dyDescent="0.2">
      <c r="A345" s="1054"/>
      <c r="B345" s="1074"/>
      <c r="C345" s="365" t="s">
        <v>341</v>
      </c>
      <c r="D345" s="1049"/>
      <c r="E345" s="1039"/>
      <c r="F345" s="750">
        <v>0</v>
      </c>
      <c r="G345" s="751">
        <f>G1</f>
        <v>0.25</v>
      </c>
    </row>
    <row r="346" spans="1:8" s="232" customFormat="1" ht="15" customHeight="1" x14ac:dyDescent="0.2">
      <c r="A346" s="228"/>
      <c r="B346" s="233"/>
      <c r="C346" s="190"/>
      <c r="D346" s="226"/>
      <c r="E346" s="240"/>
      <c r="F346" s="765"/>
      <c r="G346" s="252"/>
      <c r="H346" s="154"/>
    </row>
    <row r="347" spans="1:8" ht="15" customHeight="1" x14ac:dyDescent="0.2">
      <c r="A347" s="151"/>
      <c r="B347" s="227" t="s">
        <v>43</v>
      </c>
      <c r="C347" s="191" t="s">
        <v>197</v>
      </c>
      <c r="D347" s="226" t="s">
        <v>235</v>
      </c>
      <c r="E347" s="1067" t="s">
        <v>1616</v>
      </c>
      <c r="F347" s="766">
        <f>'Весь прайс'!F155</f>
        <v>172</v>
      </c>
      <c r="G347" s="749">
        <f>'Весь прайс'!G155</f>
        <v>148</v>
      </c>
    </row>
    <row r="348" spans="1:8" s="232" customFormat="1" ht="15" customHeight="1" x14ac:dyDescent="0.2">
      <c r="A348" s="228"/>
      <c r="B348" s="227"/>
      <c r="C348" s="365" t="s">
        <v>341</v>
      </c>
      <c r="D348" s="226"/>
      <c r="E348" s="1067"/>
      <c r="F348" s="750">
        <v>0</v>
      </c>
      <c r="G348" s="751"/>
      <c r="H348" s="154"/>
    </row>
    <row r="349" spans="1:8" ht="15" customHeight="1" x14ac:dyDescent="0.2">
      <c r="A349" s="151"/>
      <c r="B349" s="227"/>
      <c r="C349" s="191"/>
      <c r="D349" s="226"/>
      <c r="E349" s="1067"/>
      <c r="F349" s="750"/>
      <c r="G349" s="751"/>
    </row>
    <row r="350" spans="1:8" ht="20.100000000000001" customHeight="1" x14ac:dyDescent="0.2">
      <c r="A350" s="1068" t="s">
        <v>1506</v>
      </c>
      <c r="B350" s="1068"/>
      <c r="C350" s="1068"/>
      <c r="D350" s="1068"/>
      <c r="E350" s="1068"/>
      <c r="F350" s="837"/>
      <c r="G350" s="984"/>
    </row>
    <row r="351" spans="1:8" ht="20.100000000000001" customHeight="1" x14ac:dyDescent="0.2">
      <c r="A351" s="1023" t="s">
        <v>1504</v>
      </c>
      <c r="B351" s="1023"/>
      <c r="C351" s="1023"/>
      <c r="D351" s="1023"/>
      <c r="E351" s="1023"/>
      <c r="F351" s="832"/>
      <c r="G351" s="981"/>
    </row>
    <row r="352" spans="1:8" ht="15" customHeight="1" x14ac:dyDescent="0.2">
      <c r="A352" s="1053"/>
      <c r="B352" s="1055" t="s">
        <v>61</v>
      </c>
      <c r="C352" s="192" t="s">
        <v>265</v>
      </c>
      <c r="D352" s="1040" t="s">
        <v>235</v>
      </c>
      <c r="E352" s="1038" t="s">
        <v>1614</v>
      </c>
      <c r="F352" s="754">
        <f>'Весь прайс'!F157</f>
        <v>582</v>
      </c>
      <c r="G352" s="749">
        <f>F352*(1-G353)</f>
        <v>436.5</v>
      </c>
    </row>
    <row r="353" spans="1:9" ht="15" customHeight="1" x14ac:dyDescent="0.2">
      <c r="A353" s="1053"/>
      <c r="B353" s="1055"/>
      <c r="C353" s="355" t="s">
        <v>341</v>
      </c>
      <c r="D353" s="1040"/>
      <c r="E353" s="1039"/>
      <c r="F353" s="750">
        <v>0</v>
      </c>
      <c r="G353" s="751">
        <f>G1</f>
        <v>0.25</v>
      </c>
    </row>
    <row r="354" spans="1:9" ht="15" customHeight="1" x14ac:dyDescent="0.2">
      <c r="A354" s="1053"/>
      <c r="B354" s="1055" t="s">
        <v>62</v>
      </c>
      <c r="C354" s="192" t="s">
        <v>284</v>
      </c>
      <c r="D354" s="1040" t="s">
        <v>235</v>
      </c>
      <c r="E354" s="1038" t="s">
        <v>1614</v>
      </c>
      <c r="F354" s="754">
        <f>'Весь прайс'!F158</f>
        <v>689</v>
      </c>
      <c r="G354" s="749">
        <f>F354*(1-G355)</f>
        <v>516.75</v>
      </c>
    </row>
    <row r="355" spans="1:9" ht="15" customHeight="1" x14ac:dyDescent="0.2">
      <c r="A355" s="1053"/>
      <c r="B355" s="1055"/>
      <c r="C355" s="355" t="s">
        <v>341</v>
      </c>
      <c r="D355" s="1040"/>
      <c r="E355" s="1039"/>
      <c r="F355" s="750">
        <v>0</v>
      </c>
      <c r="G355" s="751">
        <f>G1</f>
        <v>0.25</v>
      </c>
      <c r="I355" s="155"/>
    </row>
    <row r="356" spans="1:9" s="258" customFormat="1" ht="15" customHeight="1" x14ac:dyDescent="0.2">
      <c r="A356" s="1053"/>
      <c r="B356" s="1055" t="s">
        <v>1601</v>
      </c>
      <c r="C356" s="340" t="s">
        <v>1528</v>
      </c>
      <c r="D356" s="1040" t="s">
        <v>235</v>
      </c>
      <c r="E356" s="1038" t="s">
        <v>1614</v>
      </c>
      <c r="F356" s="754">
        <f>'Весь прайс'!F159</f>
        <v>856</v>
      </c>
      <c r="G356" s="749">
        <f>F356*(1-G357)</f>
        <v>642</v>
      </c>
      <c r="H356" s="588"/>
    </row>
    <row r="357" spans="1:9" s="607" customFormat="1" ht="15" customHeight="1" x14ac:dyDescent="0.2">
      <c r="A357" s="1053"/>
      <c r="B357" s="1055"/>
      <c r="C357" s="355" t="s">
        <v>341</v>
      </c>
      <c r="D357" s="1040"/>
      <c r="E357" s="1039"/>
      <c r="F357" s="750">
        <v>0</v>
      </c>
      <c r="G357" s="751">
        <f>G1</f>
        <v>0.25</v>
      </c>
      <c r="H357" s="154"/>
    </row>
    <row r="358" spans="1:9" ht="15" customHeight="1" x14ac:dyDescent="0.2">
      <c r="A358" s="1053"/>
      <c r="B358" s="1055" t="s">
        <v>63</v>
      </c>
      <c r="C358" s="192" t="s">
        <v>264</v>
      </c>
      <c r="D358" s="1040" t="s">
        <v>235</v>
      </c>
      <c r="E358" s="1038" t="s">
        <v>1614</v>
      </c>
      <c r="F358" s="754">
        <f>'Весь прайс'!F160</f>
        <v>952</v>
      </c>
      <c r="G358" s="749">
        <f>F358*(1-G359)</f>
        <v>714</v>
      </c>
    </row>
    <row r="359" spans="1:9" ht="15" customHeight="1" x14ac:dyDescent="0.2">
      <c r="A359" s="1053"/>
      <c r="B359" s="1055"/>
      <c r="C359" s="355" t="s">
        <v>341</v>
      </c>
      <c r="D359" s="1040"/>
      <c r="E359" s="1039"/>
      <c r="F359" s="750">
        <v>0</v>
      </c>
      <c r="G359" s="751">
        <f>G1</f>
        <v>0.25</v>
      </c>
    </row>
    <row r="360" spans="1:9" s="607" customFormat="1" ht="15" customHeight="1" x14ac:dyDescent="0.2">
      <c r="A360" s="1053"/>
      <c r="B360" s="1055" t="s">
        <v>1600</v>
      </c>
      <c r="C360" s="340" t="s">
        <v>1529</v>
      </c>
      <c r="D360" s="1040" t="s">
        <v>235</v>
      </c>
      <c r="E360" s="1038" t="s">
        <v>1614</v>
      </c>
      <c r="F360" s="754">
        <f>'Весь прайс'!F161</f>
        <v>1439</v>
      </c>
      <c r="G360" s="749">
        <f>F360*(1-G361)</f>
        <v>1079.25</v>
      </c>
      <c r="H360" s="588"/>
    </row>
    <row r="361" spans="1:9" s="607" customFormat="1" ht="15" customHeight="1" x14ac:dyDescent="0.2">
      <c r="A361" s="1053"/>
      <c r="B361" s="1055"/>
      <c r="C361" s="355" t="s">
        <v>341</v>
      </c>
      <c r="D361" s="1040"/>
      <c r="E361" s="1039"/>
      <c r="F361" s="750">
        <v>0</v>
      </c>
      <c r="G361" s="751">
        <f>G1</f>
        <v>0.25</v>
      </c>
      <c r="H361" s="154"/>
    </row>
    <row r="362" spans="1:9" ht="15" customHeight="1" x14ac:dyDescent="0.2">
      <c r="A362" s="1053"/>
      <c r="B362" s="1055" t="s">
        <v>64</v>
      </c>
      <c r="C362" s="192" t="s">
        <v>266</v>
      </c>
      <c r="D362" s="1040" t="s">
        <v>235</v>
      </c>
      <c r="E362" s="1038" t="s">
        <v>1614</v>
      </c>
      <c r="F362" s="754">
        <f>'Весь прайс'!F162</f>
        <v>1632</v>
      </c>
      <c r="G362" s="749">
        <f>F362*(1-G363)</f>
        <v>1224</v>
      </c>
      <c r="H362" s="588"/>
    </row>
    <row r="363" spans="1:9" ht="15" customHeight="1" x14ac:dyDescent="0.2">
      <c r="A363" s="1053"/>
      <c r="B363" s="1055"/>
      <c r="C363" s="355" t="s">
        <v>341</v>
      </c>
      <c r="D363" s="1040"/>
      <c r="E363" s="1039"/>
      <c r="F363" s="750">
        <v>0</v>
      </c>
      <c r="G363" s="751">
        <f>G1</f>
        <v>0.25</v>
      </c>
    </row>
    <row r="364" spans="1:9" s="295" customFormat="1" ht="15" customHeight="1" x14ac:dyDescent="0.2">
      <c r="A364" s="290"/>
      <c r="B364" s="293"/>
      <c r="C364" s="271"/>
      <c r="D364" s="291"/>
      <c r="E364" s="492"/>
      <c r="F364" s="750"/>
      <c r="G364" s="751"/>
      <c r="H364" s="154"/>
    </row>
    <row r="365" spans="1:9" s="295" customFormat="1" ht="15" customHeight="1" x14ac:dyDescent="0.2">
      <c r="A365" s="1054"/>
      <c r="B365" s="1034" t="s">
        <v>30</v>
      </c>
      <c r="C365" s="179" t="s">
        <v>186</v>
      </c>
      <c r="D365" s="1040" t="s">
        <v>372</v>
      </c>
      <c r="E365" s="1038" t="s">
        <v>1614</v>
      </c>
      <c r="F365" s="753">
        <f>'Весь прайс'!F126</f>
        <v>70.959999999999994</v>
      </c>
      <c r="G365" s="749">
        <f>F365*(1-G366)</f>
        <v>53.22</v>
      </c>
      <c r="H365" s="154"/>
    </row>
    <row r="366" spans="1:9" s="295" customFormat="1" ht="15" customHeight="1" x14ac:dyDescent="0.2">
      <c r="A366" s="1054"/>
      <c r="B366" s="1034"/>
      <c r="C366" s="360" t="s">
        <v>341</v>
      </c>
      <c r="D366" s="1040"/>
      <c r="E366" s="1039"/>
      <c r="F366" s="750">
        <v>0</v>
      </c>
      <c r="G366" s="751">
        <f>G1</f>
        <v>0.25</v>
      </c>
      <c r="H366" s="154"/>
    </row>
    <row r="367" spans="1:9" s="295" customFormat="1" ht="15" customHeight="1" x14ac:dyDescent="0.2">
      <c r="A367" s="1054"/>
      <c r="B367" s="294"/>
      <c r="C367" s="183"/>
      <c r="D367" s="291"/>
      <c r="E367" s="496"/>
      <c r="F367" s="754"/>
      <c r="G367" s="251"/>
      <c r="H367" s="154"/>
    </row>
    <row r="368" spans="1:9" s="295" customFormat="1" ht="15" customHeight="1" x14ac:dyDescent="0.2">
      <c r="A368" s="1059"/>
      <c r="B368" s="1055" t="s">
        <v>298</v>
      </c>
      <c r="C368" s="192" t="s">
        <v>294</v>
      </c>
      <c r="D368" s="1040" t="s">
        <v>235</v>
      </c>
      <c r="E368" s="1038" t="s">
        <v>1614</v>
      </c>
      <c r="F368" s="754">
        <f>'Весь прайс'!F176</f>
        <v>596</v>
      </c>
      <c r="G368" s="749">
        <f>F368*(1-G369)</f>
        <v>447</v>
      </c>
      <c r="H368" s="154"/>
    </row>
    <row r="369" spans="1:8" s="295" customFormat="1" ht="15" customHeight="1" x14ac:dyDescent="0.2">
      <c r="A369" s="1059"/>
      <c r="B369" s="1055"/>
      <c r="C369" s="360" t="s">
        <v>341</v>
      </c>
      <c r="D369" s="1040"/>
      <c r="E369" s="1039"/>
      <c r="F369" s="750">
        <v>0</v>
      </c>
      <c r="G369" s="751">
        <f>G1</f>
        <v>0.25</v>
      </c>
      <c r="H369" s="582"/>
    </row>
    <row r="370" spans="1:8" s="295" customFormat="1" ht="15" customHeight="1" x14ac:dyDescent="0.2">
      <c r="A370" s="1059"/>
      <c r="B370" s="293"/>
      <c r="C370" s="472"/>
      <c r="D370" s="291"/>
      <c r="E370" s="289"/>
      <c r="F370" s="754"/>
      <c r="G370" s="250"/>
      <c r="H370" s="154"/>
    </row>
    <row r="371" spans="1:8" s="295" customFormat="1" ht="15" customHeight="1" x14ac:dyDescent="0.2">
      <c r="A371" s="1059"/>
      <c r="B371" s="293"/>
      <c r="C371" s="472"/>
      <c r="D371" s="291"/>
      <c r="E371" s="289"/>
      <c r="F371" s="754"/>
      <c r="G371" s="250"/>
      <c r="H371" s="154"/>
    </row>
    <row r="372" spans="1:8" s="295" customFormat="1" ht="21" customHeight="1" x14ac:dyDescent="0.2">
      <c r="A372" s="1023" t="s">
        <v>1505</v>
      </c>
      <c r="B372" s="1023"/>
      <c r="C372" s="1023"/>
      <c r="D372" s="1023"/>
      <c r="E372" s="1023"/>
      <c r="F372" s="832"/>
      <c r="G372" s="981"/>
      <c r="H372" s="154"/>
    </row>
    <row r="373" spans="1:8" s="462" customFormat="1" ht="17.100000000000001" customHeight="1" x14ac:dyDescent="0.2">
      <c r="A373" s="857" t="e" vm="1">
        <v>#VALUE!</v>
      </c>
      <c r="B373" s="1057" t="s">
        <v>1487</v>
      </c>
      <c r="C373" s="194" t="s">
        <v>1486</v>
      </c>
      <c r="D373" s="1040" t="s">
        <v>235</v>
      </c>
      <c r="E373" s="1038" t="s">
        <v>1614</v>
      </c>
      <c r="F373" s="767">
        <f>'Весь прайс'!F163</f>
        <v>2221</v>
      </c>
      <c r="G373" s="749">
        <f>F373*(1-G374)</f>
        <v>1665.75</v>
      </c>
      <c r="H373" s="588"/>
    </row>
    <row r="374" spans="1:8" s="462" customFormat="1" ht="17.100000000000001" customHeight="1" x14ac:dyDescent="0.2">
      <c r="A374" s="857"/>
      <c r="B374" s="1057"/>
      <c r="C374" s="854" t="s">
        <v>341</v>
      </c>
      <c r="D374" s="1040"/>
      <c r="E374" s="1039"/>
      <c r="F374" s="750">
        <v>0</v>
      </c>
      <c r="G374" s="751">
        <f>G1</f>
        <v>0.25</v>
      </c>
      <c r="H374" s="154"/>
    </row>
    <row r="375" spans="1:8" s="571" customFormat="1" ht="17.100000000000001" customHeight="1" x14ac:dyDescent="0.2">
      <c r="A375" s="857"/>
      <c r="B375" s="1057" t="s">
        <v>1388</v>
      </c>
      <c r="C375" s="194" t="s">
        <v>1389</v>
      </c>
      <c r="D375" s="1040" t="s">
        <v>235</v>
      </c>
      <c r="E375" s="1038" t="s">
        <v>1614</v>
      </c>
      <c r="F375" s="767">
        <f>'Весь прайс'!F164</f>
        <v>2406</v>
      </c>
      <c r="G375" s="749">
        <f>F375*(1-G376)</f>
        <v>1804.5</v>
      </c>
      <c r="H375" s="154"/>
    </row>
    <row r="376" spans="1:8" s="571" customFormat="1" ht="17.100000000000001" customHeight="1" x14ac:dyDescent="0.2">
      <c r="A376" s="857"/>
      <c r="B376" s="1057"/>
      <c r="C376" s="854" t="s">
        <v>341</v>
      </c>
      <c r="D376" s="1040"/>
      <c r="E376" s="1039"/>
      <c r="F376" s="750">
        <v>0</v>
      </c>
      <c r="G376" s="751">
        <f>G1</f>
        <v>0.25</v>
      </c>
      <c r="H376" s="154"/>
    </row>
    <row r="377" spans="1:8" ht="15" customHeight="1" x14ac:dyDescent="0.2">
      <c r="A377" s="857"/>
      <c r="B377" s="1057" t="s">
        <v>65</v>
      </c>
      <c r="C377" s="194" t="s">
        <v>421</v>
      </c>
      <c r="D377" s="1040" t="s">
        <v>235</v>
      </c>
      <c r="E377" s="1038" t="s">
        <v>1614</v>
      </c>
      <c r="F377" s="767">
        <f>'Весь прайс'!F165</f>
        <v>2940</v>
      </c>
      <c r="G377" s="749">
        <f>F377*(1-G378)</f>
        <v>2205</v>
      </c>
    </row>
    <row r="378" spans="1:8" ht="15" customHeight="1" x14ac:dyDescent="0.2">
      <c r="A378" s="857"/>
      <c r="B378" s="1057"/>
      <c r="C378" s="854" t="s">
        <v>341</v>
      </c>
      <c r="D378" s="1040"/>
      <c r="E378" s="1039"/>
      <c r="F378" s="750">
        <v>0</v>
      </c>
      <c r="G378" s="751">
        <f>G1</f>
        <v>0.25</v>
      </c>
    </row>
    <row r="379" spans="1:8" ht="15" customHeight="1" x14ac:dyDescent="0.2">
      <c r="A379" s="857"/>
      <c r="B379" s="1048" t="s">
        <v>66</v>
      </c>
      <c r="C379" s="191" t="s">
        <v>422</v>
      </c>
      <c r="D379" s="1040" t="s">
        <v>235</v>
      </c>
      <c r="E379" s="1038" t="s">
        <v>1614</v>
      </c>
      <c r="F379" s="754">
        <f>'Весь прайс'!F166</f>
        <v>4180</v>
      </c>
      <c r="G379" s="749">
        <f>F379*(1-G380)</f>
        <v>3135</v>
      </c>
    </row>
    <row r="380" spans="1:8" ht="15" customHeight="1" x14ac:dyDescent="0.2">
      <c r="A380" s="857"/>
      <c r="B380" s="1048"/>
      <c r="C380" s="854" t="s">
        <v>341</v>
      </c>
      <c r="D380" s="1040"/>
      <c r="E380" s="1039"/>
      <c r="F380" s="750">
        <v>0</v>
      </c>
      <c r="G380" s="751">
        <f>G1</f>
        <v>0.25</v>
      </c>
    </row>
    <row r="381" spans="1:8" ht="15" customHeight="1" x14ac:dyDescent="0.2">
      <c r="A381" s="857"/>
      <c r="B381" s="1048" t="s">
        <v>344</v>
      </c>
      <c r="C381" s="191" t="s">
        <v>423</v>
      </c>
      <c r="D381" s="1040" t="s">
        <v>235</v>
      </c>
      <c r="E381" s="1038" t="s">
        <v>1614</v>
      </c>
      <c r="F381" s="754">
        <f>'Весь прайс'!F167</f>
        <v>4968</v>
      </c>
      <c r="G381" s="749">
        <f>F381*(1-G382)</f>
        <v>3726</v>
      </c>
    </row>
    <row r="382" spans="1:8" ht="15" customHeight="1" x14ac:dyDescent="0.2">
      <c r="A382" s="857"/>
      <c r="B382" s="1048"/>
      <c r="C382" s="854" t="s">
        <v>341</v>
      </c>
      <c r="D382" s="1040"/>
      <c r="E382" s="1039"/>
      <c r="F382" s="750">
        <v>0</v>
      </c>
      <c r="G382" s="751">
        <f>G1</f>
        <v>0.25</v>
      </c>
    </row>
    <row r="383" spans="1:8" ht="15" customHeight="1" x14ac:dyDescent="0.2">
      <c r="A383" s="857"/>
      <c r="B383" s="1048" t="s">
        <v>67</v>
      </c>
      <c r="C383" s="191" t="s">
        <v>424</v>
      </c>
      <c r="D383" s="1040" t="s">
        <v>235</v>
      </c>
      <c r="E383" s="1038" t="s">
        <v>1614</v>
      </c>
      <c r="F383" s="754">
        <f>'Весь прайс'!F168</f>
        <v>5077</v>
      </c>
      <c r="G383" s="749">
        <f>F383*(1-G384)</f>
        <v>3807.75</v>
      </c>
    </row>
    <row r="384" spans="1:8" ht="15" customHeight="1" x14ac:dyDescent="0.2">
      <c r="A384" s="857"/>
      <c r="B384" s="1048"/>
      <c r="C384" s="854" t="s">
        <v>341</v>
      </c>
      <c r="D384" s="1040"/>
      <c r="E384" s="1039"/>
      <c r="F384" s="750">
        <v>0</v>
      </c>
      <c r="G384" s="751">
        <f>G1</f>
        <v>0.25</v>
      </c>
    </row>
    <row r="385" spans="1:10" s="462" customFormat="1" ht="15" customHeight="1" x14ac:dyDescent="0.2">
      <c r="A385" s="857"/>
      <c r="B385" s="1048" t="s">
        <v>1420</v>
      </c>
      <c r="C385" s="191" t="s">
        <v>1385</v>
      </c>
      <c r="D385" s="1040" t="s">
        <v>235</v>
      </c>
      <c r="E385" s="1038" t="s">
        <v>1614</v>
      </c>
      <c r="F385" s="754">
        <f>'Весь прайс'!F169</f>
        <v>8260</v>
      </c>
      <c r="G385" s="749">
        <f>F385*(1-G386)</f>
        <v>6195</v>
      </c>
      <c r="H385" s="154"/>
    </row>
    <row r="386" spans="1:10" s="462" customFormat="1" ht="15" customHeight="1" x14ac:dyDescent="0.2">
      <c r="A386" s="857"/>
      <c r="B386" s="1048"/>
      <c r="C386" s="854" t="s">
        <v>341</v>
      </c>
      <c r="D386" s="1040"/>
      <c r="E386" s="1039"/>
      <c r="F386" s="750">
        <v>0</v>
      </c>
      <c r="G386" s="751">
        <f>G1</f>
        <v>0.25</v>
      </c>
      <c r="H386" s="154"/>
      <c r="J386" s="155"/>
    </row>
    <row r="387" spans="1:10" s="462" customFormat="1" ht="15" customHeight="1" x14ac:dyDescent="0.2">
      <c r="A387" s="857"/>
      <c r="B387" s="1048" t="s">
        <v>1421</v>
      </c>
      <c r="C387" s="191" t="s">
        <v>1386</v>
      </c>
      <c r="D387" s="1040" t="s">
        <v>235</v>
      </c>
      <c r="E387" s="1038" t="s">
        <v>1614</v>
      </c>
      <c r="F387" s="754">
        <f>'Весь прайс'!F170</f>
        <v>8668</v>
      </c>
      <c r="G387" s="749">
        <f>F387*(1-G388)</f>
        <v>6501</v>
      </c>
      <c r="H387" s="154"/>
    </row>
    <row r="388" spans="1:10" s="462" customFormat="1" ht="15" customHeight="1" x14ac:dyDescent="0.2">
      <c r="A388" s="857"/>
      <c r="B388" s="1048"/>
      <c r="C388" s="854" t="s">
        <v>341</v>
      </c>
      <c r="D388" s="1040"/>
      <c r="E388" s="1039"/>
      <c r="F388" s="750">
        <v>0</v>
      </c>
      <c r="G388" s="751">
        <f>G1</f>
        <v>0.25</v>
      </c>
      <c r="H388" s="154"/>
    </row>
    <row r="389" spans="1:10" s="462" customFormat="1" ht="15" customHeight="1" x14ac:dyDescent="0.2">
      <c r="A389" s="461"/>
      <c r="B389" s="1048" t="s">
        <v>1422</v>
      </c>
      <c r="C389" s="191" t="s">
        <v>1387</v>
      </c>
      <c r="D389" s="1040" t="s">
        <v>235</v>
      </c>
      <c r="E389" s="1038" t="s">
        <v>1614</v>
      </c>
      <c r="F389" s="754">
        <f>'Весь прайс'!F171</f>
        <v>8982</v>
      </c>
      <c r="G389" s="749">
        <f>F389*(1-G390)</f>
        <v>6736.5</v>
      </c>
      <c r="H389" s="154"/>
    </row>
    <row r="390" spans="1:10" s="462" customFormat="1" ht="15" customHeight="1" x14ac:dyDescent="0.2">
      <c r="A390" s="461"/>
      <c r="B390" s="1048"/>
      <c r="C390" s="854" t="s">
        <v>341</v>
      </c>
      <c r="D390" s="1040"/>
      <c r="E390" s="1039"/>
      <c r="F390" s="750">
        <v>0</v>
      </c>
      <c r="G390" s="751">
        <f>G1</f>
        <v>0.25</v>
      </c>
      <c r="H390" s="154"/>
    </row>
    <row r="391" spans="1:10" s="852" customFormat="1" ht="15" customHeight="1" x14ac:dyDescent="0.2">
      <c r="A391" s="844"/>
      <c r="B391" s="1048" t="s">
        <v>1653</v>
      </c>
      <c r="C391" s="191" t="s">
        <v>1650</v>
      </c>
      <c r="D391" s="1040" t="s">
        <v>235</v>
      </c>
      <c r="E391" s="1038" t="s">
        <v>1614</v>
      </c>
      <c r="F391" s="754">
        <f>'Весь прайс'!F172</f>
        <v>17976</v>
      </c>
      <c r="G391" s="749">
        <f>F391*(1-G1)</f>
        <v>13482</v>
      </c>
      <c r="H391" s="154"/>
    </row>
    <row r="392" spans="1:10" s="852" customFormat="1" ht="15" customHeight="1" x14ac:dyDescent="0.2">
      <c r="A392" s="844"/>
      <c r="B392" s="1048"/>
      <c r="C392" s="854" t="s">
        <v>341</v>
      </c>
      <c r="D392" s="1040"/>
      <c r="E392" s="1039"/>
      <c r="F392" s="750">
        <v>0</v>
      </c>
      <c r="G392" s="751">
        <f>G1</f>
        <v>0.25</v>
      </c>
      <c r="H392" s="154"/>
    </row>
    <row r="393" spans="1:10" s="852" customFormat="1" ht="15" customHeight="1" x14ac:dyDescent="0.2">
      <c r="A393" s="844"/>
      <c r="B393" s="1048" t="s">
        <v>1654</v>
      </c>
      <c r="C393" s="191" t="s">
        <v>1651</v>
      </c>
      <c r="D393" s="1040" t="s">
        <v>235</v>
      </c>
      <c r="E393" s="1038" t="s">
        <v>1614</v>
      </c>
      <c r="F393" s="754">
        <f>'Весь прайс'!F173</f>
        <v>18398</v>
      </c>
      <c r="G393" s="749">
        <f>F393*(1-G394)</f>
        <v>13798.5</v>
      </c>
      <c r="H393" s="154"/>
    </row>
    <row r="394" spans="1:10" s="852" customFormat="1" ht="15" customHeight="1" x14ac:dyDescent="0.2">
      <c r="A394" s="844"/>
      <c r="B394" s="1048"/>
      <c r="C394" s="854" t="s">
        <v>341</v>
      </c>
      <c r="D394" s="1040"/>
      <c r="E394" s="1039"/>
      <c r="F394" s="750">
        <v>0</v>
      </c>
      <c r="G394" s="751">
        <f>G1</f>
        <v>0.25</v>
      </c>
      <c r="H394" s="154"/>
    </row>
    <row r="395" spans="1:10" s="852" customFormat="1" ht="15" customHeight="1" x14ac:dyDescent="0.2">
      <c r="A395" s="844"/>
      <c r="B395" s="1048" t="s">
        <v>1655</v>
      </c>
      <c r="C395" s="191" t="s">
        <v>1652</v>
      </c>
      <c r="D395" s="1040" t="s">
        <v>235</v>
      </c>
      <c r="E395" s="1038" t="s">
        <v>1614</v>
      </c>
      <c r="F395" s="754">
        <f>'Весь прайс'!F174</f>
        <v>18579</v>
      </c>
      <c r="G395" s="749">
        <f>F395*(1-G396)</f>
        <v>13934.25</v>
      </c>
      <c r="H395" s="154"/>
    </row>
    <row r="396" spans="1:10" s="852" customFormat="1" ht="15" customHeight="1" x14ac:dyDescent="0.2">
      <c r="A396" s="844"/>
      <c r="B396" s="1048"/>
      <c r="C396" s="854" t="s">
        <v>341</v>
      </c>
      <c r="D396" s="1040"/>
      <c r="E396" s="1039"/>
      <c r="F396" s="750">
        <v>0</v>
      </c>
      <c r="G396" s="751">
        <f>G1</f>
        <v>0.25</v>
      </c>
      <c r="H396" s="154"/>
    </row>
    <row r="397" spans="1:10" s="462" customFormat="1" ht="15" customHeight="1" x14ac:dyDescent="0.2">
      <c r="A397" s="461"/>
      <c r="B397" s="464"/>
      <c r="C397" s="463"/>
      <c r="D397" s="458"/>
      <c r="E397" s="495"/>
      <c r="F397" s="754"/>
      <c r="G397" s="751"/>
      <c r="H397" s="154"/>
    </row>
    <row r="398" spans="1:10" s="338" customFormat="1" ht="15" customHeight="1" x14ac:dyDescent="0.2">
      <c r="A398" s="1054"/>
      <c r="B398" s="1034" t="s">
        <v>292</v>
      </c>
      <c r="C398" s="179" t="s">
        <v>293</v>
      </c>
      <c r="D398" s="1049" t="s">
        <v>372</v>
      </c>
      <c r="E398" s="1038" t="s">
        <v>1614</v>
      </c>
      <c r="F398" s="753">
        <f>'Весь прайс'!F87</f>
        <v>248</v>
      </c>
      <c r="G398" s="749">
        <f>F398*(1-G399)</f>
        <v>186</v>
      </c>
      <c r="H398" s="154"/>
    </row>
    <row r="399" spans="1:10" s="338" customFormat="1" ht="15" customHeight="1" x14ac:dyDescent="0.2">
      <c r="A399" s="1054"/>
      <c r="B399" s="1034"/>
      <c r="C399" s="355" t="s">
        <v>341</v>
      </c>
      <c r="D399" s="1049"/>
      <c r="E399" s="1039"/>
      <c r="F399" s="750">
        <v>0</v>
      </c>
      <c r="G399" s="751">
        <f>G1</f>
        <v>0.25</v>
      </c>
      <c r="H399" s="154"/>
    </row>
    <row r="400" spans="1:10" s="473" customFormat="1" ht="15" customHeight="1" x14ac:dyDescent="0.2">
      <c r="A400" s="468"/>
      <c r="B400" s="471"/>
      <c r="C400" s="207"/>
      <c r="D400" s="470"/>
      <c r="E400" s="496"/>
      <c r="F400" s="750"/>
      <c r="G400" s="751"/>
      <c r="H400" s="154"/>
    </row>
    <row r="401" spans="1:8" s="473" customFormat="1" ht="14.1" customHeight="1" x14ac:dyDescent="0.2">
      <c r="A401" s="1054"/>
      <c r="B401" s="1034" t="s">
        <v>57</v>
      </c>
      <c r="C401" s="179" t="s">
        <v>210</v>
      </c>
      <c r="D401" s="1049" t="s">
        <v>372</v>
      </c>
      <c r="E401" s="1038" t="s">
        <v>1614</v>
      </c>
      <c r="F401" s="753">
        <f>'Весь прайс'!F88</f>
        <v>261</v>
      </c>
      <c r="G401" s="749">
        <f>F401*(1-G402)</f>
        <v>195.75</v>
      </c>
      <c r="H401" s="154"/>
    </row>
    <row r="402" spans="1:8" s="473" customFormat="1" ht="14.1" customHeight="1" x14ac:dyDescent="0.2">
      <c r="A402" s="1054"/>
      <c r="B402" s="1034"/>
      <c r="C402" s="355" t="s">
        <v>341</v>
      </c>
      <c r="D402" s="1049"/>
      <c r="E402" s="1039"/>
      <c r="F402" s="750">
        <v>0</v>
      </c>
      <c r="G402" s="751">
        <f>G1</f>
        <v>0.25</v>
      </c>
      <c r="H402" s="154"/>
    </row>
    <row r="403" spans="1:8" s="338" customFormat="1" ht="14.1" customHeight="1" x14ac:dyDescent="0.2">
      <c r="A403" s="1054"/>
      <c r="B403" s="471"/>
      <c r="C403" s="207"/>
      <c r="D403" s="470"/>
      <c r="E403" s="496"/>
      <c r="F403" s="750"/>
      <c r="G403" s="751"/>
      <c r="H403" s="154"/>
    </row>
    <row r="404" spans="1:8" s="571" customFormat="1" ht="14.1" customHeight="1" x14ac:dyDescent="0.2">
      <c r="A404" s="569"/>
      <c r="B404" s="1077" t="s">
        <v>1452</v>
      </c>
      <c r="C404" s="340" t="s">
        <v>1480</v>
      </c>
      <c r="D404" s="1040" t="s">
        <v>235</v>
      </c>
      <c r="E404" s="1038" t="s">
        <v>1614</v>
      </c>
      <c r="F404" s="768">
        <f>'Весь прайс'!F177</f>
        <v>1368</v>
      </c>
      <c r="G404" s="749">
        <f>F404*(1-G405)</f>
        <v>1026</v>
      </c>
      <c r="H404" s="588"/>
    </row>
    <row r="405" spans="1:8" s="571" customFormat="1" ht="14.1" customHeight="1" x14ac:dyDescent="0.25">
      <c r="A405" s="1054"/>
      <c r="B405" s="1077"/>
      <c r="C405" s="563" t="s">
        <v>341</v>
      </c>
      <c r="D405" s="1040"/>
      <c r="E405" s="1039"/>
      <c r="F405" s="750">
        <v>0</v>
      </c>
      <c r="G405" s="751">
        <f>G1</f>
        <v>0.25</v>
      </c>
      <c r="H405" s="154"/>
    </row>
    <row r="406" spans="1:8" s="571" customFormat="1" ht="14.1" customHeight="1" x14ac:dyDescent="0.25">
      <c r="A406" s="1054"/>
      <c r="B406" s="1077"/>
      <c r="C406" s="488"/>
      <c r="D406" s="565"/>
      <c r="E406" s="567"/>
      <c r="F406" s="750"/>
      <c r="G406" s="751"/>
      <c r="H406" s="154"/>
    </row>
    <row r="407" spans="1:8" s="301" customFormat="1" ht="14.1" customHeight="1" x14ac:dyDescent="0.2">
      <c r="A407" s="1054"/>
      <c r="B407" s="1055" t="s">
        <v>88</v>
      </c>
      <c r="C407" s="192" t="s">
        <v>295</v>
      </c>
      <c r="D407" s="1040" t="s">
        <v>235</v>
      </c>
      <c r="E407" s="1038" t="s">
        <v>1614</v>
      </c>
      <c r="F407" s="768">
        <f>'Весь прайс'!F178</f>
        <v>1592</v>
      </c>
      <c r="G407" s="749">
        <f>F407*(1-G408)</f>
        <v>1194</v>
      </c>
      <c r="H407" s="154"/>
    </row>
    <row r="408" spans="1:8" s="301" customFormat="1" ht="14.1" customHeight="1" x14ac:dyDescent="0.25">
      <c r="A408" s="1054"/>
      <c r="B408" s="1055"/>
      <c r="C408" s="563" t="s">
        <v>341</v>
      </c>
      <c r="D408" s="1040"/>
      <c r="E408" s="1039"/>
      <c r="F408" s="750">
        <v>0</v>
      </c>
      <c r="G408" s="751">
        <f>G1</f>
        <v>0.25</v>
      </c>
      <c r="H408" s="154"/>
    </row>
    <row r="409" spans="1:8" s="301" customFormat="1" ht="14.1" customHeight="1" x14ac:dyDescent="0.2">
      <c r="A409" s="1054"/>
      <c r="B409" s="1055"/>
      <c r="C409" s="732"/>
      <c r="D409" s="297"/>
      <c r="E409" s="492"/>
      <c r="F409" s="768"/>
      <c r="G409" s="250"/>
      <c r="H409" s="154"/>
    </row>
    <row r="410" spans="1:8" s="605" customFormat="1" ht="14.1" customHeight="1" x14ac:dyDescent="0.2">
      <c r="A410" s="1053"/>
      <c r="B410" s="1055" t="s">
        <v>1517</v>
      </c>
      <c r="C410" s="340" t="s">
        <v>1516</v>
      </c>
      <c r="D410" s="1040" t="s">
        <v>235</v>
      </c>
      <c r="E410" s="1050" t="s">
        <v>1616</v>
      </c>
      <c r="F410" s="768">
        <f>'Весь прайс'!F179</f>
        <v>7382</v>
      </c>
      <c r="G410" s="749">
        <f>F410*(1-G1)</f>
        <v>5536.5</v>
      </c>
      <c r="H410" s="588"/>
    </row>
    <row r="411" spans="1:8" s="605" customFormat="1" ht="14.1" customHeight="1" x14ac:dyDescent="0.25">
      <c r="A411" s="1053"/>
      <c r="B411" s="1055"/>
      <c r="C411" s="563" t="s">
        <v>341</v>
      </c>
      <c r="D411" s="1040"/>
      <c r="E411" s="1050"/>
      <c r="F411" s="750">
        <v>0</v>
      </c>
      <c r="G411" s="751">
        <f>G1</f>
        <v>0.25</v>
      </c>
      <c r="H411" s="154"/>
    </row>
    <row r="412" spans="1:8" s="675" customFormat="1" ht="14.1" customHeight="1" x14ac:dyDescent="0.2">
      <c r="A412" s="1053"/>
      <c r="B412" s="1055"/>
      <c r="C412" s="721"/>
      <c r="D412" s="676"/>
      <c r="E412" s="677"/>
      <c r="F412" s="750"/>
      <c r="G412" s="751"/>
      <c r="H412" s="154"/>
    </row>
    <row r="413" spans="1:8" s="605" customFormat="1" ht="14.1" customHeight="1" x14ac:dyDescent="0.2">
      <c r="A413" s="1053"/>
      <c r="B413" s="1055"/>
      <c r="C413" s="678"/>
      <c r="D413" s="597"/>
      <c r="E413" s="599"/>
      <c r="F413" s="768"/>
      <c r="G413" s="250"/>
      <c r="H413" s="154"/>
    </row>
    <row r="414" spans="1:8" ht="21.95" customHeight="1" x14ac:dyDescent="0.2">
      <c r="A414" s="304"/>
      <c r="B414" s="1023" t="s">
        <v>417</v>
      </c>
      <c r="C414" s="1023"/>
      <c r="D414" s="1023"/>
      <c r="E414" s="1023"/>
      <c r="F414" s="832"/>
      <c r="G414" s="981"/>
    </row>
    <row r="415" spans="1:8" s="301" customFormat="1" ht="15" customHeight="1" x14ac:dyDescent="0.25">
      <c r="A415" s="153"/>
      <c r="B415" s="1042" t="s">
        <v>68</v>
      </c>
      <c r="C415" s="488" t="s">
        <v>287</v>
      </c>
      <c r="D415" s="1040" t="s">
        <v>235</v>
      </c>
      <c r="E415" s="1038" t="s">
        <v>1614</v>
      </c>
      <c r="F415" s="752">
        <f>'Весь прайс'!F181</f>
        <v>1608</v>
      </c>
      <c r="G415" s="749">
        <f>F415*(1-G416)</f>
        <v>1206</v>
      </c>
      <c r="H415" s="154"/>
    </row>
    <row r="416" spans="1:8" s="301" customFormat="1" ht="15" customHeight="1" x14ac:dyDescent="0.2">
      <c r="A416" s="153"/>
      <c r="B416" s="1042"/>
      <c r="C416" s="1037" t="s">
        <v>1359</v>
      </c>
      <c r="D416" s="1040"/>
      <c r="E416" s="1039"/>
      <c r="F416" s="750">
        <v>0</v>
      </c>
      <c r="G416" s="751">
        <f>G1</f>
        <v>0.25</v>
      </c>
      <c r="H416" s="154"/>
    </row>
    <row r="417" spans="1:8" s="301" customFormat="1" ht="15" customHeight="1" x14ac:dyDescent="0.2">
      <c r="A417" s="153"/>
      <c r="B417" s="302"/>
      <c r="C417" s="1037"/>
      <c r="D417" s="263"/>
      <c r="E417" s="735"/>
      <c r="F417" s="752"/>
      <c r="G417" s="252"/>
      <c r="H417" s="154"/>
    </row>
    <row r="418" spans="1:8" s="301" customFormat="1" ht="15" customHeight="1" x14ac:dyDescent="0.25">
      <c r="A418" s="462"/>
      <c r="B418" s="1042" t="s">
        <v>69</v>
      </c>
      <c r="C418" s="488" t="s">
        <v>288</v>
      </c>
      <c r="D418" s="1040" t="s">
        <v>235</v>
      </c>
      <c r="E418" s="1038" t="s">
        <v>1614</v>
      </c>
      <c r="F418" s="752">
        <f>'Весь прайс'!F182</f>
        <v>1715</v>
      </c>
      <c r="G418" s="749">
        <f>F418*(1-G419)</f>
        <v>1286.25</v>
      </c>
      <c r="H418" s="154"/>
    </row>
    <row r="419" spans="1:8" s="301" customFormat="1" ht="15" customHeight="1" x14ac:dyDescent="0.2">
      <c r="A419" s="462"/>
      <c r="B419" s="1042"/>
      <c r="C419" s="1037" t="s">
        <v>1358</v>
      </c>
      <c r="D419" s="1040"/>
      <c r="E419" s="1039"/>
      <c r="F419" s="750">
        <v>0</v>
      </c>
      <c r="G419" s="751">
        <f>G1</f>
        <v>0.25</v>
      </c>
      <c r="H419" s="154"/>
    </row>
    <row r="420" spans="1:8" s="301" customFormat="1" ht="15" customHeight="1" x14ac:dyDescent="0.2">
      <c r="A420" s="462"/>
      <c r="B420" s="302"/>
      <c r="C420" s="1037"/>
      <c r="D420" s="263"/>
      <c r="E420" s="735"/>
      <c r="F420" s="752"/>
      <c r="G420" s="252"/>
      <c r="H420" s="154"/>
    </row>
    <row r="421" spans="1:8" s="607" customFormat="1" ht="15" customHeight="1" x14ac:dyDescent="0.25">
      <c r="B421" s="1042" t="s">
        <v>1599</v>
      </c>
      <c r="C421" s="809" t="s">
        <v>1531</v>
      </c>
      <c r="D421" s="1040" t="s">
        <v>235</v>
      </c>
      <c r="E421" s="1038" t="s">
        <v>1614</v>
      </c>
      <c r="F421" s="752">
        <f>'Весь прайс'!F183</f>
        <v>2436</v>
      </c>
      <c r="G421" s="749">
        <f>F421*(1-G422)</f>
        <v>1827</v>
      </c>
      <c r="H421" s="588"/>
    </row>
    <row r="422" spans="1:8" s="607" customFormat="1" ht="15" customHeight="1" x14ac:dyDescent="0.2">
      <c r="B422" s="1042"/>
      <c r="C422" s="1073" t="s">
        <v>1530</v>
      </c>
      <c r="D422" s="1040"/>
      <c r="E422" s="1039"/>
      <c r="F422" s="750">
        <v>0</v>
      </c>
      <c r="G422" s="751">
        <f>G1</f>
        <v>0.25</v>
      </c>
      <c r="H422" s="154"/>
    </row>
    <row r="423" spans="1:8" s="607" customFormat="1" ht="15" customHeight="1" x14ac:dyDescent="0.2">
      <c r="B423" s="611"/>
      <c r="C423" s="1073"/>
      <c r="D423" s="263"/>
      <c r="E423" s="735"/>
      <c r="F423" s="752"/>
      <c r="G423" s="252"/>
      <c r="H423" s="154"/>
    </row>
    <row r="424" spans="1:8" s="301" customFormat="1" ht="15" customHeight="1" x14ac:dyDescent="0.25">
      <c r="A424" s="462"/>
      <c r="B424" s="1042" t="s">
        <v>70</v>
      </c>
      <c r="C424" s="488" t="s">
        <v>289</v>
      </c>
      <c r="D424" s="1040" t="s">
        <v>235</v>
      </c>
      <c r="E424" s="1038" t="s">
        <v>1614</v>
      </c>
      <c r="F424" s="752">
        <f>'Весь прайс'!F184</f>
        <v>2532</v>
      </c>
      <c r="G424" s="749">
        <f>F424*(1-G425)</f>
        <v>1899</v>
      </c>
      <c r="H424" s="154"/>
    </row>
    <row r="425" spans="1:8" s="301" customFormat="1" ht="15" customHeight="1" x14ac:dyDescent="0.2">
      <c r="A425" s="462"/>
      <c r="B425" s="1042"/>
      <c r="C425" s="1037" t="s">
        <v>1360</v>
      </c>
      <c r="D425" s="1040"/>
      <c r="E425" s="1039"/>
      <c r="F425" s="750">
        <v>0</v>
      </c>
      <c r="G425" s="751">
        <f>G1</f>
        <v>0.25</v>
      </c>
      <c r="H425" s="154"/>
    </row>
    <row r="426" spans="1:8" s="301" customFormat="1" ht="15" customHeight="1" x14ac:dyDescent="0.2">
      <c r="A426" s="462"/>
      <c r="B426" s="302"/>
      <c r="C426" s="1037"/>
      <c r="D426" s="263"/>
      <c r="E426" s="735"/>
      <c r="F426" s="752"/>
      <c r="G426" s="252"/>
      <c r="H426" s="154"/>
    </row>
    <row r="427" spans="1:8" s="571" customFormat="1" ht="15" customHeight="1" x14ac:dyDescent="0.25">
      <c r="B427" s="1042" t="s">
        <v>1488</v>
      </c>
      <c r="C427" s="488" t="s">
        <v>1489</v>
      </c>
      <c r="D427" s="1040" t="s">
        <v>235</v>
      </c>
      <c r="E427" s="1038" t="s">
        <v>1614</v>
      </c>
      <c r="F427" s="752">
        <f>'Весь прайс'!F185</f>
        <v>3857</v>
      </c>
      <c r="G427" s="749">
        <f>F427*(1-G428)</f>
        <v>2892.75</v>
      </c>
      <c r="H427" s="588"/>
    </row>
    <row r="428" spans="1:8" s="571" customFormat="1" ht="15" customHeight="1" x14ac:dyDescent="0.2">
      <c r="B428" s="1042"/>
      <c r="C428" s="1069" t="s">
        <v>1490</v>
      </c>
      <c r="D428" s="1040"/>
      <c r="E428" s="1039"/>
      <c r="F428" s="750">
        <v>0</v>
      </c>
      <c r="G428" s="751">
        <f>G1</f>
        <v>0.25</v>
      </c>
      <c r="H428" s="154"/>
    </row>
    <row r="429" spans="1:8" s="571" customFormat="1" ht="15" customHeight="1" x14ac:dyDescent="0.2">
      <c r="B429" s="570"/>
      <c r="C429" s="1069"/>
      <c r="D429" s="263"/>
      <c r="E429" s="735"/>
      <c r="F429" s="752"/>
      <c r="G429" s="252"/>
      <c r="H429" s="154"/>
    </row>
    <row r="430" spans="1:8" s="301" customFormat="1" ht="15" customHeight="1" x14ac:dyDescent="0.25">
      <c r="A430" s="462"/>
      <c r="B430" s="1042" t="s">
        <v>71</v>
      </c>
      <c r="C430" s="488" t="s">
        <v>290</v>
      </c>
      <c r="D430" s="1040" t="s">
        <v>235</v>
      </c>
      <c r="E430" s="1038" t="s">
        <v>1614</v>
      </c>
      <c r="F430" s="752">
        <f>'Весь прайс'!F186</f>
        <v>3991</v>
      </c>
      <c r="G430" s="749">
        <f>F430*(1-G431)</f>
        <v>2993.25</v>
      </c>
      <c r="H430" s="154"/>
    </row>
    <row r="431" spans="1:8" s="301" customFormat="1" ht="15" customHeight="1" x14ac:dyDescent="0.2">
      <c r="A431" s="462"/>
      <c r="B431" s="1042"/>
      <c r="C431" s="1037" t="s">
        <v>1455</v>
      </c>
      <c r="D431" s="1040"/>
      <c r="E431" s="1039"/>
      <c r="F431" s="750">
        <v>0</v>
      </c>
      <c r="G431" s="751">
        <f>G1</f>
        <v>0.25</v>
      </c>
      <c r="H431" s="154"/>
    </row>
    <row r="432" spans="1:8" s="301" customFormat="1" ht="15" customHeight="1" x14ac:dyDescent="0.2">
      <c r="A432" s="462"/>
      <c r="B432" s="302"/>
      <c r="C432" s="1037"/>
      <c r="D432" s="263"/>
      <c r="E432" s="308"/>
      <c r="F432" s="752"/>
      <c r="G432" s="252"/>
      <c r="H432" s="154"/>
    </row>
    <row r="433" spans="1:8" s="301" customFormat="1" ht="15" customHeight="1" x14ac:dyDescent="0.2">
      <c r="A433" s="307"/>
      <c r="B433" s="1020" t="s">
        <v>418</v>
      </c>
      <c r="C433" s="1020"/>
      <c r="D433" s="1020"/>
      <c r="E433" s="1020"/>
      <c r="F433" s="837"/>
      <c r="G433" s="984"/>
      <c r="H433" s="154"/>
    </row>
    <row r="434" spans="1:8" s="301" customFormat="1" ht="15" customHeight="1" x14ac:dyDescent="0.2">
      <c r="A434" s="1058"/>
      <c r="B434" s="1042" t="s">
        <v>405</v>
      </c>
      <c r="C434" s="193" t="s">
        <v>404</v>
      </c>
      <c r="D434" s="1040" t="s">
        <v>235</v>
      </c>
      <c r="E434" s="1038" t="s">
        <v>1614</v>
      </c>
      <c r="F434" s="752">
        <f>'Весь прайс'!F199</f>
        <v>554</v>
      </c>
      <c r="G434" s="749">
        <f>F434*(1-G435)</f>
        <v>415.5</v>
      </c>
      <c r="H434" s="154"/>
    </row>
    <row r="435" spans="1:8" s="301" customFormat="1" ht="15" customHeight="1" x14ac:dyDescent="0.2">
      <c r="A435" s="1058"/>
      <c r="B435" s="1042"/>
      <c r="C435" s="360" t="s">
        <v>341</v>
      </c>
      <c r="D435" s="1040"/>
      <c r="E435" s="1039"/>
      <c r="F435" s="750">
        <v>0</v>
      </c>
      <c r="G435" s="751">
        <f>G1</f>
        <v>0.25</v>
      </c>
      <c r="H435" s="154"/>
    </row>
    <row r="436" spans="1:8" s="301" customFormat="1" ht="15" customHeight="1" x14ac:dyDescent="0.2">
      <c r="A436" s="1058"/>
      <c r="B436" s="347"/>
      <c r="C436" s="483" t="s">
        <v>1348</v>
      </c>
      <c r="D436" s="297"/>
      <c r="E436" s="492"/>
      <c r="F436" s="750"/>
      <c r="G436" s="751"/>
      <c r="H436" s="154"/>
    </row>
    <row r="437" spans="1:8" s="301" customFormat="1" ht="15" customHeight="1" x14ac:dyDescent="0.2">
      <c r="A437" s="1058"/>
      <c r="B437" s="347"/>
      <c r="C437" s="303"/>
      <c r="D437" s="263"/>
      <c r="E437" s="495"/>
      <c r="F437" s="752"/>
      <c r="G437" s="252"/>
      <c r="H437" s="154"/>
    </row>
    <row r="438" spans="1:8" s="301" customFormat="1" ht="15" customHeight="1" x14ac:dyDescent="0.2">
      <c r="A438" s="1053"/>
      <c r="B438" s="1042" t="s">
        <v>407</v>
      </c>
      <c r="C438" s="193" t="s">
        <v>406</v>
      </c>
      <c r="D438" s="1040" t="s">
        <v>235</v>
      </c>
      <c r="E438" s="1038" t="s">
        <v>1614</v>
      </c>
      <c r="F438" s="752">
        <f>'Весь прайс'!F200</f>
        <v>228</v>
      </c>
      <c r="G438" s="749">
        <f>F438*(1-G439)</f>
        <v>171</v>
      </c>
      <c r="H438" s="154"/>
    </row>
    <row r="439" spans="1:8" s="301" customFormat="1" ht="15" customHeight="1" x14ac:dyDescent="0.2">
      <c r="A439" s="1053"/>
      <c r="B439" s="1042"/>
      <c r="C439" s="360" t="s">
        <v>341</v>
      </c>
      <c r="D439" s="1040"/>
      <c r="E439" s="1039"/>
      <c r="F439" s="750">
        <v>0</v>
      </c>
      <c r="G439" s="751">
        <f>G1</f>
        <v>0.25</v>
      </c>
      <c r="H439" s="154"/>
    </row>
    <row r="440" spans="1:8" s="301" customFormat="1" ht="15" customHeight="1" x14ac:dyDescent="0.2">
      <c r="A440" s="1053"/>
      <c r="B440" s="302"/>
      <c r="C440" s="1071" t="s">
        <v>408</v>
      </c>
      <c r="D440" s="297"/>
      <c r="E440" s="492"/>
      <c r="F440" s="750"/>
      <c r="G440" s="751"/>
      <c r="H440" s="154"/>
    </row>
    <row r="441" spans="1:8" s="301" customFormat="1" ht="15" customHeight="1" x14ac:dyDescent="0.2">
      <c r="A441" s="1053"/>
      <c r="B441" s="302"/>
      <c r="C441" s="1071"/>
      <c r="D441" s="263"/>
      <c r="E441" s="495"/>
      <c r="F441" s="752"/>
      <c r="G441" s="252"/>
      <c r="H441" s="154"/>
    </row>
    <row r="442" spans="1:8" s="301" customFormat="1" ht="15" customHeight="1" x14ac:dyDescent="0.2">
      <c r="A442" s="1053"/>
      <c r="B442" s="1061" t="s">
        <v>1361</v>
      </c>
      <c r="C442" s="342" t="s">
        <v>1362</v>
      </c>
      <c r="D442" s="1040" t="s">
        <v>235</v>
      </c>
      <c r="E442" s="1038" t="s">
        <v>1614</v>
      </c>
      <c r="F442" s="752">
        <f>'Весь прайс'!F201</f>
        <v>68</v>
      </c>
      <c r="G442" s="749">
        <f>F442*(1-G443)</f>
        <v>51</v>
      </c>
      <c r="H442" s="154"/>
    </row>
    <row r="443" spans="1:8" s="301" customFormat="1" ht="15" customHeight="1" x14ac:dyDescent="0.2">
      <c r="A443" s="1053"/>
      <c r="B443" s="1061"/>
      <c r="C443" s="360" t="s">
        <v>341</v>
      </c>
      <c r="D443" s="1040"/>
      <c r="E443" s="1039"/>
      <c r="F443" s="750">
        <v>0</v>
      </c>
      <c r="G443" s="751">
        <f>G1</f>
        <v>0.25</v>
      </c>
      <c r="H443" s="582"/>
    </row>
    <row r="444" spans="1:8" s="301" customFormat="1" ht="15" customHeight="1" x14ac:dyDescent="0.2">
      <c r="A444" s="1053"/>
      <c r="B444" s="438"/>
      <c r="C444" s="1060" t="s">
        <v>1363</v>
      </c>
      <c r="D444" s="297"/>
      <c r="E444" s="492"/>
      <c r="F444" s="750"/>
      <c r="G444" s="751"/>
      <c r="H444" s="154"/>
    </row>
    <row r="445" spans="1:8" s="301" customFormat="1" ht="15" customHeight="1" x14ac:dyDescent="0.2">
      <c r="A445" s="1053"/>
      <c r="B445" s="438"/>
      <c r="C445" s="1060"/>
      <c r="D445" s="263"/>
      <c r="E445" s="495"/>
      <c r="F445" s="752"/>
      <c r="G445" s="252"/>
      <c r="H445" s="154"/>
    </row>
    <row r="446" spans="1:8" s="295" customFormat="1" ht="15" customHeight="1" x14ac:dyDescent="0.2">
      <c r="A446" s="305"/>
      <c r="B446" s="292" t="s">
        <v>1453</v>
      </c>
      <c r="C446" s="193" t="s">
        <v>1454</v>
      </c>
      <c r="D446" s="1040" t="s">
        <v>235</v>
      </c>
      <c r="E446" s="1038" t="s">
        <v>1614</v>
      </c>
      <c r="F446" s="752">
        <f>'Весь прайс'!F203</f>
        <v>441</v>
      </c>
      <c r="G446" s="749">
        <f>F446*(1-G447)</f>
        <v>330.75</v>
      </c>
      <c r="H446" s="154"/>
    </row>
    <row r="447" spans="1:8" s="295" customFormat="1" ht="15" customHeight="1" x14ac:dyDescent="0.2">
      <c r="A447" s="305"/>
      <c r="B447" s="292"/>
      <c r="C447" s="560" t="s">
        <v>341</v>
      </c>
      <c r="D447" s="1040"/>
      <c r="E447" s="1039"/>
      <c r="F447" s="750">
        <v>0</v>
      </c>
      <c r="G447" s="751">
        <f>G1</f>
        <v>0.25</v>
      </c>
      <c r="H447" s="154"/>
    </row>
    <row r="448" spans="1:8" s="295" customFormat="1" ht="15" customHeight="1" x14ac:dyDescent="0.2">
      <c r="A448" s="305"/>
      <c r="B448" s="292"/>
      <c r="C448" s="483" t="s">
        <v>465</v>
      </c>
      <c r="D448" s="291"/>
      <c r="E448" s="492"/>
      <c r="F448" s="750"/>
      <c r="G448" s="751"/>
      <c r="H448" s="154"/>
    </row>
    <row r="449" spans="1:8" s="301" customFormat="1" ht="15" customHeight="1" x14ac:dyDescent="0.2">
      <c r="A449" s="305"/>
      <c r="B449" s="302"/>
      <c r="C449" s="303"/>
      <c r="D449" s="297"/>
      <c r="E449" s="492"/>
      <c r="F449" s="750"/>
      <c r="G449" s="751"/>
      <c r="H449" s="154"/>
    </row>
    <row r="450" spans="1:8" s="301" customFormat="1" ht="15" customHeight="1" x14ac:dyDescent="0.2">
      <c r="A450" s="1054"/>
      <c r="B450" s="1046" t="s">
        <v>47</v>
      </c>
      <c r="C450" s="179" t="s">
        <v>200</v>
      </c>
      <c r="D450" s="1049" t="s">
        <v>372</v>
      </c>
      <c r="E450" s="1038" t="s">
        <v>1614</v>
      </c>
      <c r="F450" s="748">
        <f>'Весь прайс'!F64</f>
        <v>108</v>
      </c>
      <c r="G450" s="749">
        <f>F450*(1-G451)</f>
        <v>81</v>
      </c>
      <c r="H450" s="154"/>
    </row>
    <row r="451" spans="1:8" s="301" customFormat="1" ht="15" customHeight="1" x14ac:dyDescent="0.2">
      <c r="A451" s="1054"/>
      <c r="B451" s="1046"/>
      <c r="C451" s="355" t="s">
        <v>341</v>
      </c>
      <c r="D451" s="1049"/>
      <c r="E451" s="1039"/>
      <c r="F451" s="750">
        <v>0</v>
      </c>
      <c r="G451" s="751">
        <f>G1</f>
        <v>0.25</v>
      </c>
      <c r="H451" s="154"/>
    </row>
    <row r="452" spans="1:8" s="301" customFormat="1" ht="15" customHeight="1" x14ac:dyDescent="0.2">
      <c r="A452" s="1054"/>
      <c r="B452" s="310"/>
      <c r="C452" s="207"/>
      <c r="D452" s="308"/>
      <c r="E452" s="306"/>
      <c r="F452" s="750"/>
      <c r="G452" s="751"/>
      <c r="H452" s="154"/>
    </row>
    <row r="453" spans="1:8" s="301" customFormat="1" ht="21" customHeight="1" x14ac:dyDescent="0.2">
      <c r="A453" s="304"/>
      <c r="B453" s="1023" t="s">
        <v>1430</v>
      </c>
      <c r="C453" s="1023"/>
      <c r="D453" s="1023"/>
      <c r="E453" s="1023"/>
      <c r="F453" s="832"/>
      <c r="G453" s="981"/>
      <c r="H453" s="154"/>
    </row>
    <row r="454" spans="1:8" s="462" customFormat="1" ht="15.95" customHeight="1" x14ac:dyDescent="0.25">
      <c r="A454" s="1056"/>
      <c r="B454" s="1057" t="s">
        <v>1427</v>
      </c>
      <c r="C454" s="488" t="s">
        <v>1390</v>
      </c>
      <c r="D454" s="1040" t="s">
        <v>235</v>
      </c>
      <c r="E454" s="1038" t="s">
        <v>1614</v>
      </c>
      <c r="F454" s="767">
        <f>'Весь прайс'!F187</f>
        <v>11237</v>
      </c>
      <c r="G454" s="749">
        <f>F454*(1-G455)</f>
        <v>8427.75</v>
      </c>
      <c r="H454" s="154"/>
    </row>
    <row r="455" spans="1:8" s="462" customFormat="1" ht="15.95" customHeight="1" x14ac:dyDescent="0.2">
      <c r="A455" s="1056"/>
      <c r="B455" s="1057"/>
      <c r="C455" s="1070" t="s">
        <v>1460</v>
      </c>
      <c r="D455" s="1040"/>
      <c r="E455" s="1039"/>
      <c r="F455" s="750">
        <v>0</v>
      </c>
      <c r="G455" s="751">
        <f>G1</f>
        <v>0.25</v>
      </c>
      <c r="H455" s="154"/>
    </row>
    <row r="456" spans="1:8" s="462" customFormat="1" ht="15.95" customHeight="1" x14ac:dyDescent="0.2">
      <c r="A456" s="1056"/>
      <c r="B456" s="460"/>
      <c r="C456" s="1070"/>
      <c r="D456" s="458"/>
      <c r="E456" s="735"/>
      <c r="F456" s="767"/>
      <c r="G456" s="250"/>
      <c r="H456" s="154"/>
    </row>
    <row r="457" spans="1:8" s="462" customFormat="1" ht="15.95" customHeight="1" x14ac:dyDescent="0.2">
      <c r="A457" s="1056"/>
      <c r="B457" s="460"/>
      <c r="C457" s="1070"/>
      <c r="D457" s="458"/>
      <c r="E457" s="1038" t="s">
        <v>1614</v>
      </c>
      <c r="F457" s="767"/>
      <c r="G457" s="250"/>
      <c r="H457" s="154"/>
    </row>
    <row r="458" spans="1:8" s="301" customFormat="1" ht="15" customHeight="1" x14ac:dyDescent="0.25">
      <c r="A458" s="1056"/>
      <c r="B458" s="1057" t="s">
        <v>72</v>
      </c>
      <c r="C458" s="488" t="s">
        <v>285</v>
      </c>
      <c r="D458" s="1040" t="s">
        <v>235</v>
      </c>
      <c r="E458" s="1039"/>
      <c r="F458" s="767">
        <f>'Весь прайс'!F188</f>
        <v>13433</v>
      </c>
      <c r="G458" s="749">
        <f>F458*(1-G459)</f>
        <v>10074.75</v>
      </c>
      <c r="H458" s="154"/>
    </row>
    <row r="459" spans="1:8" s="301" customFormat="1" ht="15" customHeight="1" x14ac:dyDescent="0.2">
      <c r="A459" s="1056"/>
      <c r="B459" s="1057"/>
      <c r="C459" s="1037" t="s">
        <v>1461</v>
      </c>
      <c r="D459" s="1040"/>
      <c r="E459" s="735"/>
      <c r="F459" s="750">
        <v>0</v>
      </c>
      <c r="G459" s="751">
        <f>G1</f>
        <v>0.25</v>
      </c>
      <c r="H459" s="154"/>
    </row>
    <row r="460" spans="1:8" s="301" customFormat="1" ht="15" customHeight="1" x14ac:dyDescent="0.2">
      <c r="A460" s="1056"/>
      <c r="B460" s="309"/>
      <c r="C460" s="1037"/>
      <c r="D460" s="297"/>
      <c r="E460" s="1038" t="s">
        <v>1614</v>
      </c>
      <c r="F460" s="767"/>
      <c r="G460" s="250"/>
      <c r="H460" s="154"/>
    </row>
    <row r="461" spans="1:8" s="326" customFormat="1" ht="15" customHeight="1" x14ac:dyDescent="0.2">
      <c r="A461" s="1056"/>
      <c r="B461" s="327"/>
      <c r="C461" s="1037"/>
      <c r="D461" s="325"/>
      <c r="E461" s="1039"/>
      <c r="F461" s="767"/>
      <c r="G461" s="250"/>
      <c r="H461" s="154"/>
    </row>
    <row r="462" spans="1:8" s="301" customFormat="1" ht="15" customHeight="1" x14ac:dyDescent="0.25">
      <c r="A462" s="1056"/>
      <c r="B462" s="1057" t="s">
        <v>73</v>
      </c>
      <c r="C462" s="488" t="s">
        <v>286</v>
      </c>
      <c r="D462" s="1040" t="s">
        <v>235</v>
      </c>
      <c r="E462" s="735"/>
      <c r="F462" s="767">
        <f>'Весь прайс'!F189</f>
        <v>15771</v>
      </c>
      <c r="G462" s="749">
        <f>F462*(1-G463)</f>
        <v>11828.25</v>
      </c>
      <c r="H462" s="154"/>
    </row>
    <row r="463" spans="1:8" s="301" customFormat="1" ht="15" customHeight="1" x14ac:dyDescent="0.2">
      <c r="A463" s="1056"/>
      <c r="B463" s="1057"/>
      <c r="C463" s="1037" t="s">
        <v>1462</v>
      </c>
      <c r="D463" s="1040"/>
      <c r="E463" s="1038" t="s">
        <v>1614</v>
      </c>
      <c r="F463" s="750">
        <v>0</v>
      </c>
      <c r="G463" s="751">
        <f>G1</f>
        <v>0.25</v>
      </c>
      <c r="H463" s="154"/>
    </row>
    <row r="464" spans="1:8" s="301" customFormat="1" ht="15" customHeight="1" x14ac:dyDescent="0.2">
      <c r="A464" s="1056"/>
      <c r="B464" s="309"/>
      <c r="C464" s="1037"/>
      <c r="D464" s="297"/>
      <c r="E464" s="1039"/>
      <c r="F464" s="750"/>
      <c r="G464" s="751"/>
      <c r="H464" s="154"/>
    </row>
    <row r="465" spans="1:8" s="338" customFormat="1" ht="15" customHeight="1" x14ac:dyDescent="0.2">
      <c r="A465" s="1056"/>
      <c r="B465" s="331"/>
      <c r="C465" s="1037"/>
      <c r="D465" s="332"/>
      <c r="E465" s="735"/>
      <c r="F465" s="750"/>
      <c r="G465" s="751"/>
      <c r="H465" s="154"/>
    </row>
    <row r="466" spans="1:8" s="301" customFormat="1" ht="15" customHeight="1" x14ac:dyDescent="0.25">
      <c r="A466" s="1056"/>
      <c r="B466" s="1057" t="s">
        <v>346</v>
      </c>
      <c r="C466" s="488" t="s">
        <v>345</v>
      </c>
      <c r="D466" s="1040" t="s">
        <v>235</v>
      </c>
      <c r="E466" s="1038" t="s">
        <v>1614</v>
      </c>
      <c r="F466" s="767">
        <f>'Весь прайс'!F190</f>
        <v>16805</v>
      </c>
      <c r="G466" s="749">
        <f>F466*(1-G467)</f>
        <v>12603.75</v>
      </c>
      <c r="H466" s="154"/>
    </row>
    <row r="467" spans="1:8" s="301" customFormat="1" ht="15" customHeight="1" x14ac:dyDescent="0.2">
      <c r="A467" s="1056"/>
      <c r="B467" s="1057"/>
      <c r="C467" s="1037" t="s">
        <v>1463</v>
      </c>
      <c r="D467" s="1040"/>
      <c r="E467" s="1039"/>
      <c r="F467" s="750">
        <v>0</v>
      </c>
      <c r="G467" s="751">
        <f>G1</f>
        <v>0.25</v>
      </c>
      <c r="H467" s="154"/>
    </row>
    <row r="468" spans="1:8" s="301" customFormat="1" ht="15" customHeight="1" x14ac:dyDescent="0.2">
      <c r="A468" s="1056"/>
      <c r="B468" s="309"/>
      <c r="C468" s="1037"/>
      <c r="D468" s="297"/>
      <c r="E468" s="296"/>
      <c r="F468" s="750"/>
      <c r="G468" s="751"/>
      <c r="H468" s="154"/>
    </row>
    <row r="469" spans="1:8" s="338" customFormat="1" ht="15" customHeight="1" x14ac:dyDescent="0.2">
      <c r="A469" s="1056"/>
      <c r="B469" s="331"/>
      <c r="C469" s="1037"/>
      <c r="D469" s="332"/>
      <c r="E469" s="329"/>
      <c r="F469" s="750"/>
      <c r="G469" s="751"/>
      <c r="H469" s="154"/>
    </row>
    <row r="470" spans="1:8" s="301" customFormat="1" ht="15" customHeight="1" x14ac:dyDescent="0.25">
      <c r="A470" s="1056"/>
      <c r="B470" s="1057" t="s">
        <v>339</v>
      </c>
      <c r="C470" s="488" t="s">
        <v>338</v>
      </c>
      <c r="D470" s="1040" t="s">
        <v>235</v>
      </c>
      <c r="E470" s="1038" t="s">
        <v>1614</v>
      </c>
      <c r="F470" s="767">
        <f>'Весь прайс'!F191</f>
        <v>18576</v>
      </c>
      <c r="G470" s="749">
        <f>F470*(1-G471)</f>
        <v>13932</v>
      </c>
      <c r="H470" s="154"/>
    </row>
    <row r="471" spans="1:8" s="301" customFormat="1" ht="15" customHeight="1" x14ac:dyDescent="0.2">
      <c r="A471" s="1056"/>
      <c r="B471" s="1057"/>
      <c r="C471" s="1037" t="s">
        <v>1464</v>
      </c>
      <c r="D471" s="1040"/>
      <c r="E471" s="1039"/>
      <c r="F471" s="750">
        <v>0</v>
      </c>
      <c r="G471" s="751">
        <f>G1</f>
        <v>0.25</v>
      </c>
      <c r="H471" s="154"/>
    </row>
    <row r="472" spans="1:8" s="301" customFormat="1" ht="15" customHeight="1" x14ac:dyDescent="0.2">
      <c r="A472" s="1056"/>
      <c r="B472" s="309"/>
      <c r="C472" s="1037"/>
      <c r="D472" s="297"/>
      <c r="E472" s="308"/>
      <c r="F472" s="750"/>
      <c r="G472" s="751"/>
      <c r="H472" s="154"/>
    </row>
    <row r="473" spans="1:8" s="338" customFormat="1" ht="15" customHeight="1" x14ac:dyDescent="0.2">
      <c r="A473" s="1056"/>
      <c r="B473" s="331"/>
      <c r="C473" s="1037"/>
      <c r="D473" s="332"/>
      <c r="E473" s="334"/>
      <c r="F473" s="750"/>
      <c r="G473" s="751"/>
      <c r="H473" s="154"/>
    </row>
    <row r="474" spans="1:8" s="301" customFormat="1" ht="15" customHeight="1" x14ac:dyDescent="0.2">
      <c r="A474" s="307"/>
      <c r="B474" s="1094" t="s">
        <v>1566</v>
      </c>
      <c r="C474" s="1094"/>
      <c r="D474" s="1094"/>
      <c r="E474" s="1094"/>
      <c r="F474" s="831"/>
      <c r="G474" s="986"/>
      <c r="H474" s="154"/>
    </row>
    <row r="475" spans="1:8" s="301" customFormat="1" ht="15" customHeight="1" x14ac:dyDescent="0.2">
      <c r="A475" s="1058"/>
      <c r="B475" s="1042" t="s">
        <v>411</v>
      </c>
      <c r="C475" s="193" t="s">
        <v>410</v>
      </c>
      <c r="D475" s="1040" t="s">
        <v>235</v>
      </c>
      <c r="E475" s="1038" t="s">
        <v>1614</v>
      </c>
      <c r="F475" s="752">
        <f>'Весь прайс'!F206</f>
        <v>4536</v>
      </c>
      <c r="G475" s="749">
        <f>F475*(1-G476)</f>
        <v>3402</v>
      </c>
      <c r="H475" s="154"/>
    </row>
    <row r="476" spans="1:8" s="301" customFormat="1" ht="15" customHeight="1" x14ac:dyDescent="0.2">
      <c r="A476" s="1058"/>
      <c r="B476" s="1042"/>
      <c r="C476" s="489" t="s">
        <v>341</v>
      </c>
      <c r="D476" s="1040"/>
      <c r="E476" s="1039"/>
      <c r="F476" s="750">
        <v>0</v>
      </c>
      <c r="G476" s="751">
        <f>G1</f>
        <v>0.25</v>
      </c>
      <c r="H476" s="154"/>
    </row>
    <row r="477" spans="1:8" s="301" customFormat="1" ht="15" customHeight="1" x14ac:dyDescent="0.2">
      <c r="A477" s="1058"/>
      <c r="B477" s="302"/>
      <c r="C477" s="485"/>
      <c r="D477" s="263"/>
      <c r="E477" s="495"/>
      <c r="F477" s="752"/>
      <c r="G477" s="252"/>
      <c r="H477" s="154"/>
    </row>
    <row r="478" spans="1:8" s="301" customFormat="1" ht="15" customHeight="1" x14ac:dyDescent="0.2">
      <c r="A478" s="1059"/>
      <c r="B478" s="1042" t="s">
        <v>413</v>
      </c>
      <c r="C478" s="193" t="s">
        <v>412</v>
      </c>
      <c r="D478" s="1040" t="s">
        <v>235</v>
      </c>
      <c r="E478" s="1038" t="s">
        <v>1614</v>
      </c>
      <c r="F478" s="752">
        <f>'Весь прайс'!F207</f>
        <v>5634</v>
      </c>
      <c r="G478" s="749">
        <f>F478*(1-G479)</f>
        <v>4225.5</v>
      </c>
      <c r="H478" s="154"/>
    </row>
    <row r="479" spans="1:8" s="301" customFormat="1" ht="15" customHeight="1" x14ac:dyDescent="0.2">
      <c r="A479" s="1059"/>
      <c r="B479" s="1042"/>
      <c r="C479" s="561" t="s">
        <v>341</v>
      </c>
      <c r="D479" s="1040"/>
      <c r="E479" s="1039"/>
      <c r="F479" s="750">
        <v>0</v>
      </c>
      <c r="G479" s="751">
        <f>G1</f>
        <v>0.25</v>
      </c>
      <c r="H479" s="154"/>
    </row>
    <row r="480" spans="1:8" s="301" customFormat="1" ht="15" customHeight="1" x14ac:dyDescent="0.2">
      <c r="A480" s="1059"/>
      <c r="B480" s="302"/>
      <c r="C480" s="485"/>
      <c r="D480" s="297"/>
      <c r="E480" s="492"/>
      <c r="F480" s="750"/>
      <c r="G480" s="751"/>
      <c r="H480" s="154"/>
    </row>
    <row r="481" spans="1:8" s="301" customFormat="1" ht="15" customHeight="1" x14ac:dyDescent="0.25">
      <c r="A481" s="1058"/>
      <c r="B481" s="302" t="s">
        <v>405</v>
      </c>
      <c r="C481" s="488" t="s">
        <v>404</v>
      </c>
      <c r="D481" s="1040" t="s">
        <v>235</v>
      </c>
      <c r="E481" s="1038" t="s">
        <v>1614</v>
      </c>
      <c r="F481" s="752">
        <f>'Весь прайс'!F199</f>
        <v>554</v>
      </c>
      <c r="G481" s="749">
        <f>F481*(1-G482)</f>
        <v>415.5</v>
      </c>
      <c r="H481" s="154"/>
    </row>
    <row r="482" spans="1:8" s="301" customFormat="1" ht="15" customHeight="1" x14ac:dyDescent="0.2">
      <c r="A482" s="1058"/>
      <c r="B482" s="302"/>
      <c r="C482" s="360" t="s">
        <v>341</v>
      </c>
      <c r="D482" s="1040"/>
      <c r="E482" s="1039"/>
      <c r="F482" s="750">
        <v>0</v>
      </c>
      <c r="G482" s="751">
        <f>G1</f>
        <v>0.25</v>
      </c>
      <c r="H482" s="154"/>
    </row>
    <row r="483" spans="1:8" s="301" customFormat="1" ht="15" customHeight="1" x14ac:dyDescent="0.2">
      <c r="A483" s="1058"/>
      <c r="B483" s="302"/>
      <c r="C483" s="474"/>
      <c r="D483" s="297"/>
      <c r="E483" s="492"/>
      <c r="F483" s="750"/>
      <c r="G483" s="751"/>
      <c r="H483" s="154"/>
    </row>
    <row r="484" spans="1:8" s="301" customFormat="1" ht="15" customHeight="1" x14ac:dyDescent="0.25">
      <c r="A484" s="1053"/>
      <c r="B484" s="1042" t="s">
        <v>407</v>
      </c>
      <c r="C484" s="488" t="s">
        <v>406</v>
      </c>
      <c r="D484" s="1040" t="s">
        <v>235</v>
      </c>
      <c r="E484" s="1038" t="s">
        <v>1614</v>
      </c>
      <c r="F484" s="752">
        <f>'Весь прайс'!F200</f>
        <v>228</v>
      </c>
      <c r="G484" s="749">
        <f>F484*(1-G485)</f>
        <v>171</v>
      </c>
      <c r="H484" s="154"/>
    </row>
    <row r="485" spans="1:8" s="301" customFormat="1" ht="15" customHeight="1" x14ac:dyDescent="0.2">
      <c r="A485" s="1053"/>
      <c r="B485" s="1042"/>
      <c r="C485" s="360" t="s">
        <v>341</v>
      </c>
      <c r="D485" s="1040"/>
      <c r="E485" s="1039"/>
      <c r="F485" s="750">
        <v>0</v>
      </c>
      <c r="G485" s="751">
        <f>G1</f>
        <v>0.25</v>
      </c>
      <c r="H485" s="154"/>
    </row>
    <row r="486" spans="1:8" s="301" customFormat="1" ht="15" customHeight="1" x14ac:dyDescent="0.2">
      <c r="A486" s="1053"/>
      <c r="B486" s="302"/>
      <c r="C486" s="1078"/>
      <c r="D486" s="297"/>
      <c r="E486" s="492"/>
      <c r="F486" s="750"/>
      <c r="G486" s="751"/>
      <c r="H486" s="154"/>
    </row>
    <row r="487" spans="1:8" s="301" customFormat="1" ht="15" customHeight="1" x14ac:dyDescent="0.2">
      <c r="A487" s="305"/>
      <c r="B487" s="302"/>
      <c r="C487" s="1078"/>
      <c r="D487" s="297"/>
      <c r="E487" s="492"/>
      <c r="F487" s="750"/>
      <c r="G487" s="751"/>
      <c r="H487" s="154"/>
    </row>
    <row r="488" spans="1:8" s="295" customFormat="1" ht="15" customHeight="1" x14ac:dyDescent="0.25">
      <c r="A488" s="305"/>
      <c r="B488" s="292" t="s">
        <v>1458</v>
      </c>
      <c r="C488" s="537" t="s">
        <v>1456</v>
      </c>
      <c r="D488" s="1040" t="s">
        <v>235</v>
      </c>
      <c r="E488" s="1038" t="s">
        <v>1614</v>
      </c>
      <c r="F488" s="752">
        <f>'Весь прайс'!F204</f>
        <v>546</v>
      </c>
      <c r="G488" s="749">
        <f>F488*(1-G489)</f>
        <v>409.5</v>
      </c>
      <c r="H488" s="154"/>
    </row>
    <row r="489" spans="1:8" s="295" customFormat="1" ht="15" customHeight="1" x14ac:dyDescent="0.2">
      <c r="A489" s="305"/>
      <c r="B489" s="292"/>
      <c r="C489" s="1037" t="s">
        <v>419</v>
      </c>
      <c r="D489" s="1040"/>
      <c r="E489" s="1039"/>
      <c r="F489" s="750">
        <v>0</v>
      </c>
      <c r="G489" s="751">
        <f>G1</f>
        <v>0.25</v>
      </c>
      <c r="H489" s="154"/>
    </row>
    <row r="490" spans="1:8" s="295" customFormat="1" ht="15" customHeight="1" x14ac:dyDescent="0.2">
      <c r="A490" s="305"/>
      <c r="B490" s="292"/>
      <c r="C490" s="1037"/>
      <c r="D490" s="291"/>
      <c r="E490" s="492"/>
      <c r="F490" s="750"/>
      <c r="G490" s="751"/>
      <c r="H490" s="154"/>
    </row>
    <row r="491" spans="1:8" s="295" customFormat="1" ht="15" customHeight="1" x14ac:dyDescent="0.25">
      <c r="A491" s="305"/>
      <c r="B491" s="292" t="s">
        <v>1459</v>
      </c>
      <c r="C491" s="537" t="s">
        <v>1457</v>
      </c>
      <c r="D491" s="1040" t="s">
        <v>235</v>
      </c>
      <c r="E491" s="1038" t="s">
        <v>1614</v>
      </c>
      <c r="F491" s="752">
        <f>'Весь прайс'!F205</f>
        <v>628</v>
      </c>
      <c r="G491" s="749">
        <f>F491*(1-G492)</f>
        <v>471</v>
      </c>
      <c r="H491" s="582"/>
    </row>
    <row r="492" spans="1:8" s="295" customFormat="1" ht="15" customHeight="1" x14ac:dyDescent="0.2">
      <c r="A492" s="305"/>
      <c r="B492" s="292"/>
      <c r="C492" s="1037" t="s">
        <v>420</v>
      </c>
      <c r="D492" s="1040"/>
      <c r="E492" s="1039"/>
      <c r="F492" s="750">
        <v>0</v>
      </c>
      <c r="G492" s="751">
        <f>G1</f>
        <v>0.25</v>
      </c>
      <c r="H492" s="582"/>
    </row>
    <row r="493" spans="1:8" s="295" customFormat="1" ht="15" customHeight="1" x14ac:dyDescent="0.2">
      <c r="A493" s="305"/>
      <c r="B493" s="292"/>
      <c r="C493" s="1037"/>
      <c r="D493" s="291"/>
      <c r="E493" s="492"/>
      <c r="F493" s="750"/>
      <c r="G493" s="751"/>
      <c r="H493" s="154"/>
    </row>
    <row r="494" spans="1:8" s="301" customFormat="1" ht="15" customHeight="1" x14ac:dyDescent="0.2">
      <c r="A494" s="305"/>
      <c r="B494" s="302"/>
      <c r="C494" s="303"/>
      <c r="D494" s="297"/>
      <c r="E494" s="492"/>
      <c r="F494" s="750"/>
      <c r="G494" s="751"/>
      <c r="H494" s="154"/>
    </row>
    <row r="495" spans="1:8" s="295" customFormat="1" ht="15" customHeight="1" x14ac:dyDescent="0.2">
      <c r="A495" s="1054"/>
      <c r="B495" s="1034" t="s">
        <v>292</v>
      </c>
      <c r="C495" s="179" t="s">
        <v>293</v>
      </c>
      <c r="D495" s="1049" t="s">
        <v>372</v>
      </c>
      <c r="E495" s="1038" t="s">
        <v>1614</v>
      </c>
      <c r="F495" s="753">
        <f>'Весь прайс'!F87</f>
        <v>248</v>
      </c>
      <c r="G495" s="749">
        <f>F495*(1-G496)</f>
        <v>186</v>
      </c>
      <c r="H495" s="154"/>
    </row>
    <row r="496" spans="1:8" s="295" customFormat="1" ht="15" customHeight="1" x14ac:dyDescent="0.2">
      <c r="A496" s="1054"/>
      <c r="B496" s="1034"/>
      <c r="C496" s="355" t="s">
        <v>341</v>
      </c>
      <c r="D496" s="1049"/>
      <c r="E496" s="1039"/>
      <c r="F496" s="750">
        <v>0</v>
      </c>
      <c r="G496" s="751">
        <f>G1</f>
        <v>0.25</v>
      </c>
      <c r="H496" s="154"/>
    </row>
    <row r="497" spans="1:8" s="301" customFormat="1" ht="15" customHeight="1" x14ac:dyDescent="0.2">
      <c r="A497" s="299"/>
      <c r="B497" s="298"/>
      <c r="C497" s="207"/>
      <c r="D497" s="308"/>
      <c r="E497" s="496"/>
      <c r="F497" s="750"/>
      <c r="G497" s="751"/>
      <c r="H497" s="154"/>
    </row>
    <row r="498" spans="1:8" s="323" customFormat="1" ht="15" customHeight="1" x14ac:dyDescent="0.2">
      <c r="A498" s="1054"/>
      <c r="B498" s="1046" t="s">
        <v>35</v>
      </c>
      <c r="C498" s="182" t="s">
        <v>232</v>
      </c>
      <c r="D498" s="1049" t="s">
        <v>372</v>
      </c>
      <c r="E498" s="1038" t="s">
        <v>1614</v>
      </c>
      <c r="F498" s="748">
        <f>'Весь прайс'!F142</f>
        <v>63</v>
      </c>
      <c r="G498" s="749">
        <f>F498*(1-G499)</f>
        <v>47.25</v>
      </c>
      <c r="H498" s="154"/>
    </row>
    <row r="499" spans="1:8" s="323" customFormat="1" ht="15" customHeight="1" x14ac:dyDescent="0.2">
      <c r="A499" s="1054"/>
      <c r="B499" s="1046"/>
      <c r="C499" s="365" t="s">
        <v>341</v>
      </c>
      <c r="D499" s="1049"/>
      <c r="E499" s="1039"/>
      <c r="F499" s="750">
        <v>0</v>
      </c>
      <c r="G499" s="751">
        <f>G1</f>
        <v>0.25</v>
      </c>
      <c r="H499" s="154"/>
    </row>
    <row r="500" spans="1:8" s="323" customFormat="1" ht="15" customHeight="1" x14ac:dyDescent="0.2">
      <c r="A500" s="1054"/>
      <c r="B500" s="324"/>
      <c r="C500" s="183"/>
      <c r="D500" s="321"/>
      <c r="E500" s="322"/>
      <c r="F500" s="752"/>
      <c r="G500" s="252"/>
      <c r="H500" s="154"/>
    </row>
    <row r="501" spans="1:8" s="462" customFormat="1" ht="18.75" customHeight="1" x14ac:dyDescent="0.2">
      <c r="A501" s="459"/>
      <c r="B501" s="1023" t="s">
        <v>1565</v>
      </c>
      <c r="C501" s="1023"/>
      <c r="D501" s="1023"/>
      <c r="E501" s="1023"/>
      <c r="F501" s="832"/>
      <c r="G501" s="981"/>
      <c r="H501" s="154"/>
    </row>
    <row r="502" spans="1:8" s="462" customFormat="1" ht="15" customHeight="1" x14ac:dyDescent="0.2">
      <c r="A502" s="1054"/>
      <c r="B502" s="1057" t="s">
        <v>1392</v>
      </c>
      <c r="C502" s="194" t="s">
        <v>1391</v>
      </c>
      <c r="D502" s="1040" t="s">
        <v>235</v>
      </c>
      <c r="E502" s="1038" t="s">
        <v>1614</v>
      </c>
      <c r="F502" s="767">
        <f>'Весь прайс'!F192</f>
        <v>29976</v>
      </c>
      <c r="G502" s="749">
        <f>F502*(1-G503)</f>
        <v>22482</v>
      </c>
      <c r="H502" s="154"/>
    </row>
    <row r="503" spans="1:8" s="473" customFormat="1" ht="15" customHeight="1" x14ac:dyDescent="0.2">
      <c r="A503" s="1054"/>
      <c r="B503" s="1057"/>
      <c r="C503" s="1037" t="s">
        <v>1555</v>
      </c>
      <c r="D503" s="1040"/>
      <c r="E503" s="1039"/>
      <c r="F503" s="750">
        <v>0</v>
      </c>
      <c r="G503" s="751">
        <f>G1</f>
        <v>0.25</v>
      </c>
      <c r="H503" s="154"/>
    </row>
    <row r="504" spans="1:8" s="473" customFormat="1" ht="15" customHeight="1" x14ac:dyDescent="0.2">
      <c r="A504" s="1054"/>
      <c r="B504" s="465"/>
      <c r="C504" s="1037"/>
      <c r="D504" s="466"/>
      <c r="E504" s="470"/>
      <c r="F504" s="767"/>
      <c r="G504" s="250"/>
      <c r="H504" s="154"/>
    </row>
    <row r="505" spans="1:8" s="473" customFormat="1" ht="15" customHeight="1" x14ac:dyDescent="0.2">
      <c r="A505" s="1054"/>
      <c r="B505" s="465"/>
      <c r="C505" s="1037"/>
      <c r="D505" s="466"/>
      <c r="E505" s="470"/>
      <c r="F505" s="767"/>
      <c r="G505" s="250"/>
      <c r="H505" s="154"/>
    </row>
    <row r="506" spans="1:8" s="473" customFormat="1" ht="15" customHeight="1" x14ac:dyDescent="0.2">
      <c r="A506" s="1054"/>
      <c r="B506" s="1057" t="s">
        <v>1395</v>
      </c>
      <c r="C506" s="194" t="s">
        <v>1397</v>
      </c>
      <c r="D506" s="1040" t="s">
        <v>235</v>
      </c>
      <c r="E506" s="1038" t="s">
        <v>1614</v>
      </c>
      <c r="F506" s="767">
        <f>'Весь прайс'!F193</f>
        <v>32600</v>
      </c>
      <c r="G506" s="749">
        <f>F506*(1-G507)</f>
        <v>24450</v>
      </c>
      <c r="H506" s="154"/>
    </row>
    <row r="507" spans="1:8" s="473" customFormat="1" ht="15" customHeight="1" x14ac:dyDescent="0.2">
      <c r="A507" s="1054"/>
      <c r="B507" s="1057"/>
      <c r="C507" s="1037" t="s">
        <v>1554</v>
      </c>
      <c r="D507" s="1040"/>
      <c r="E507" s="1039"/>
      <c r="F507" s="750">
        <v>0</v>
      </c>
      <c r="G507" s="751">
        <f>G1</f>
        <v>0.25</v>
      </c>
      <c r="H507" s="154"/>
    </row>
    <row r="508" spans="1:8" s="473" customFormat="1" ht="15" customHeight="1" x14ac:dyDescent="0.2">
      <c r="A508" s="1054"/>
      <c r="B508" s="465"/>
      <c r="C508" s="1037"/>
      <c r="D508" s="466"/>
      <c r="E508" s="470"/>
      <c r="F508" s="767"/>
      <c r="G508" s="250"/>
      <c r="H508" s="154"/>
    </row>
    <row r="509" spans="1:8" s="473" customFormat="1" ht="15" customHeight="1" x14ac:dyDescent="0.2">
      <c r="A509" s="1054"/>
      <c r="B509" s="465"/>
      <c r="C509" s="1037"/>
      <c r="D509" s="466"/>
      <c r="E509" s="470"/>
      <c r="F509" s="767"/>
      <c r="G509" s="250"/>
      <c r="H509" s="154"/>
    </row>
    <row r="510" spans="1:8" s="473" customFormat="1" ht="15" customHeight="1" x14ac:dyDescent="0.2">
      <c r="A510" s="1054"/>
      <c r="B510" s="1057" t="s">
        <v>1396</v>
      </c>
      <c r="C510" s="194" t="s">
        <v>1398</v>
      </c>
      <c r="D510" s="1040" t="s">
        <v>235</v>
      </c>
      <c r="E510" s="1038" t="s">
        <v>1614</v>
      </c>
      <c r="F510" s="767">
        <f>'Весь прайс'!F194</f>
        <v>32914</v>
      </c>
      <c r="G510" s="749">
        <f>F510*(1-G511)</f>
        <v>24685.5</v>
      </c>
      <c r="H510" s="154"/>
    </row>
    <row r="511" spans="1:8" s="473" customFormat="1" ht="15" customHeight="1" x14ac:dyDescent="0.2">
      <c r="A511" s="1054"/>
      <c r="B511" s="1057"/>
      <c r="C511" s="1037" t="s">
        <v>1553</v>
      </c>
      <c r="D511" s="1040"/>
      <c r="E511" s="1039"/>
      <c r="F511" s="750">
        <v>0</v>
      </c>
      <c r="G511" s="751">
        <f>G1</f>
        <v>0.25</v>
      </c>
      <c r="H511" s="154"/>
    </row>
    <row r="512" spans="1:8" s="473" customFormat="1" ht="15" customHeight="1" x14ac:dyDescent="0.2">
      <c r="A512" s="1054"/>
      <c r="B512" s="465"/>
      <c r="C512" s="1037"/>
      <c r="D512" s="466"/>
      <c r="E512" s="467"/>
      <c r="F512" s="750"/>
      <c r="G512" s="751"/>
      <c r="H512" s="154"/>
    </row>
    <row r="513" spans="1:8" s="462" customFormat="1" ht="15" customHeight="1" x14ac:dyDescent="0.2">
      <c r="A513" s="1054"/>
      <c r="B513" s="465"/>
      <c r="C513" s="1037"/>
      <c r="D513" s="466"/>
      <c r="E513" s="467"/>
      <c r="F513" s="750"/>
      <c r="G513" s="751"/>
      <c r="H513" s="154"/>
    </row>
    <row r="514" spans="1:8" s="462" customFormat="1" ht="15" customHeight="1" x14ac:dyDescent="0.2">
      <c r="A514" s="1054"/>
      <c r="B514" s="456"/>
      <c r="C514" s="183"/>
      <c r="D514" s="455"/>
      <c r="E514" s="457"/>
      <c r="F514" s="752"/>
      <c r="G514" s="252"/>
      <c r="H514" s="154"/>
    </row>
    <row r="515" spans="1:8" s="462" customFormat="1" ht="15" customHeight="1" x14ac:dyDescent="0.2">
      <c r="A515" s="1054"/>
      <c r="B515" s="456" t="s">
        <v>1394</v>
      </c>
      <c r="C515" s="484" t="s">
        <v>1393</v>
      </c>
      <c r="D515" s="1040" t="s">
        <v>235</v>
      </c>
      <c r="E515" s="1038" t="s">
        <v>1614</v>
      </c>
      <c r="F515" s="767">
        <f>'Весь прайс'!F208</f>
        <v>11320</v>
      </c>
      <c r="G515" s="749">
        <f>F515*(1-G516)</f>
        <v>8490</v>
      </c>
      <c r="H515" s="154"/>
    </row>
    <row r="516" spans="1:8" s="473" customFormat="1" ht="15" customHeight="1" x14ac:dyDescent="0.2">
      <c r="A516" s="1054"/>
      <c r="B516" s="469"/>
      <c r="C516" s="1079" t="s">
        <v>1426</v>
      </c>
      <c r="D516" s="1040"/>
      <c r="E516" s="1039"/>
      <c r="F516" s="750">
        <v>0</v>
      </c>
      <c r="G516" s="751">
        <f>G1</f>
        <v>0.25</v>
      </c>
      <c r="H516" s="154"/>
    </row>
    <row r="517" spans="1:8" s="462" customFormat="1" ht="15" customHeight="1" x14ac:dyDescent="0.2">
      <c r="A517" s="1054"/>
      <c r="B517" s="456"/>
      <c r="C517" s="1079"/>
      <c r="D517" s="466"/>
      <c r="E517" s="467"/>
      <c r="F517" s="750"/>
      <c r="G517" s="751"/>
      <c r="H517" s="154"/>
    </row>
    <row r="518" spans="1:8" s="665" customFormat="1" ht="20.25" customHeight="1" x14ac:dyDescent="0.2">
      <c r="A518" s="663"/>
      <c r="B518" s="1023" t="s">
        <v>1564</v>
      </c>
      <c r="C518" s="1023"/>
      <c r="D518" s="1023"/>
      <c r="E518" s="1023"/>
      <c r="F518" s="832"/>
      <c r="G518" s="981"/>
      <c r="H518" s="154"/>
    </row>
    <row r="519" spans="1:8" s="665" customFormat="1" ht="15" customHeight="1" x14ac:dyDescent="0.2">
      <c r="A519" s="656"/>
      <c r="B519" s="654"/>
      <c r="C519" s="666"/>
      <c r="D519" s="658"/>
      <c r="E519" s="659"/>
      <c r="F519" s="750"/>
      <c r="G519" s="751"/>
      <c r="H519" s="154"/>
    </row>
    <row r="520" spans="1:8" s="665" customFormat="1" ht="15" customHeight="1" x14ac:dyDescent="0.2">
      <c r="A520" s="656"/>
      <c r="B520" s="1057" t="s">
        <v>1551</v>
      </c>
      <c r="C520" s="194" t="s">
        <v>1552</v>
      </c>
      <c r="D520" s="1040" t="s">
        <v>235</v>
      </c>
      <c r="E520" s="1050" t="s">
        <v>1616</v>
      </c>
      <c r="F520" s="767">
        <f>'Весь прайс'!F195</f>
        <v>65125</v>
      </c>
      <c r="G520" s="749">
        <f>F520*(1-G521)</f>
        <v>48843.75</v>
      </c>
      <c r="H520" s="588"/>
    </row>
    <row r="521" spans="1:8" s="665" customFormat="1" ht="15" customHeight="1" x14ac:dyDescent="0.2">
      <c r="A521" s="656"/>
      <c r="B521" s="1057"/>
      <c r="C521" s="1069" t="s">
        <v>1556</v>
      </c>
      <c r="D521" s="1040"/>
      <c r="E521" s="1050"/>
      <c r="F521" s="750">
        <v>0</v>
      </c>
      <c r="G521" s="751">
        <f>G1</f>
        <v>0.25</v>
      </c>
      <c r="H521" s="154"/>
    </row>
    <row r="522" spans="1:8" s="665" customFormat="1" ht="15" customHeight="1" x14ac:dyDescent="0.2">
      <c r="A522" s="656"/>
      <c r="B522" s="664"/>
      <c r="C522" s="1069"/>
      <c r="D522" s="658"/>
      <c r="E522" s="657"/>
      <c r="F522" s="767"/>
      <c r="G522" s="250"/>
      <c r="H522" s="154"/>
    </row>
    <row r="523" spans="1:8" s="665" customFormat="1" ht="15" customHeight="1" x14ac:dyDescent="0.2">
      <c r="A523" s="656"/>
      <c r="B523" s="664"/>
      <c r="C523" s="1069"/>
      <c r="D523" s="658"/>
      <c r="E523" s="657"/>
      <c r="F523" s="767"/>
      <c r="G523" s="250"/>
      <c r="H523" s="154"/>
    </row>
    <row r="524" spans="1:8" s="665" customFormat="1" ht="15" customHeight="1" x14ac:dyDescent="0.2">
      <c r="A524" s="656"/>
      <c r="B524" s="1057" t="s">
        <v>1559</v>
      </c>
      <c r="C524" s="194" t="s">
        <v>1590</v>
      </c>
      <c r="D524" s="1040" t="s">
        <v>235</v>
      </c>
      <c r="E524" s="1050" t="s">
        <v>1616</v>
      </c>
      <c r="F524" s="767">
        <f>'Весь прайс'!F196</f>
        <v>65547</v>
      </c>
      <c r="G524" s="749">
        <f>F524*(1-G525)</f>
        <v>49160.25</v>
      </c>
      <c r="H524" s="588"/>
    </row>
    <row r="525" spans="1:8" s="665" customFormat="1" ht="15" customHeight="1" x14ac:dyDescent="0.2">
      <c r="A525" s="656"/>
      <c r="B525" s="1057"/>
      <c r="C525" s="1069" t="s">
        <v>1557</v>
      </c>
      <c r="D525" s="1040"/>
      <c r="E525" s="1050"/>
      <c r="F525" s="750">
        <v>0</v>
      </c>
      <c r="G525" s="751">
        <f>G1</f>
        <v>0.25</v>
      </c>
      <c r="H525" s="154"/>
    </row>
    <row r="526" spans="1:8" s="665" customFormat="1" ht="15" customHeight="1" x14ac:dyDescent="0.2">
      <c r="A526" s="656"/>
      <c r="B526" s="664"/>
      <c r="C526" s="1069"/>
      <c r="D526" s="658"/>
      <c r="E526" s="657"/>
      <c r="F526" s="767"/>
      <c r="G526" s="250"/>
      <c r="H526" s="154"/>
    </row>
    <row r="527" spans="1:8" s="665" customFormat="1" ht="15" customHeight="1" x14ac:dyDescent="0.2">
      <c r="A527" s="656"/>
      <c r="B527" s="664"/>
      <c r="C527" s="1069"/>
      <c r="D527" s="658"/>
      <c r="E527" s="657"/>
      <c r="F527" s="767"/>
      <c r="G527" s="250"/>
      <c r="H527" s="154"/>
    </row>
    <row r="528" spans="1:8" s="665" customFormat="1" ht="15" customHeight="1" x14ac:dyDescent="0.2">
      <c r="A528" s="656"/>
      <c r="B528" s="1057" t="s">
        <v>1560</v>
      </c>
      <c r="C528" s="194" t="s">
        <v>1591</v>
      </c>
      <c r="D528" s="1040" t="s">
        <v>235</v>
      </c>
      <c r="E528" s="1050" t="s">
        <v>1616</v>
      </c>
      <c r="F528" s="767">
        <f>'Весь прайс'!F197</f>
        <v>65727</v>
      </c>
      <c r="G528" s="749">
        <f>F528*(1-G529)</f>
        <v>49295.25</v>
      </c>
      <c r="H528" s="588"/>
    </row>
    <row r="529" spans="1:8" s="665" customFormat="1" ht="15" customHeight="1" x14ac:dyDescent="0.2">
      <c r="A529" s="656"/>
      <c r="B529" s="1057"/>
      <c r="C529" s="1069" t="s">
        <v>1558</v>
      </c>
      <c r="D529" s="1040"/>
      <c r="E529" s="1050"/>
      <c r="F529" s="750">
        <v>0</v>
      </c>
      <c r="G529" s="751">
        <f>G1</f>
        <v>0.25</v>
      </c>
      <c r="H529" s="154"/>
    </row>
    <row r="530" spans="1:8" s="665" customFormat="1" ht="15" customHeight="1" x14ac:dyDescent="0.2">
      <c r="A530" s="656"/>
      <c r="B530" s="664"/>
      <c r="C530" s="1069"/>
      <c r="D530" s="658"/>
      <c r="E530" s="659"/>
      <c r="F530" s="750"/>
      <c r="G530" s="751"/>
      <c r="H530" s="154"/>
    </row>
    <row r="531" spans="1:8" s="665" customFormat="1" ht="15" customHeight="1" x14ac:dyDescent="0.2">
      <c r="A531" s="656"/>
      <c r="B531" s="664"/>
      <c r="C531" s="1069"/>
      <c r="D531" s="658"/>
      <c r="E531" s="659"/>
      <c r="F531" s="750"/>
      <c r="G531" s="751"/>
      <c r="H531" s="154"/>
    </row>
    <row r="532" spans="1:8" s="665" customFormat="1" ht="15" customHeight="1" x14ac:dyDescent="0.2">
      <c r="A532" s="656"/>
      <c r="B532" s="654" t="s">
        <v>1562</v>
      </c>
      <c r="C532" s="484" t="s">
        <v>1561</v>
      </c>
      <c r="D532" s="1040" t="s">
        <v>235</v>
      </c>
      <c r="E532" s="1050" t="s">
        <v>1616</v>
      </c>
      <c r="F532" s="767">
        <f>'Весь прайс'!F209</f>
        <v>21900</v>
      </c>
      <c r="G532" s="749">
        <f>F532*(1-G533)</f>
        <v>16425</v>
      </c>
      <c r="H532" s="154"/>
    </row>
    <row r="533" spans="1:8" s="665" customFormat="1" ht="15" customHeight="1" x14ac:dyDescent="0.2">
      <c r="A533" s="656"/>
      <c r="B533" s="654"/>
      <c r="C533" s="1072" t="s">
        <v>1563</v>
      </c>
      <c r="D533" s="1040"/>
      <c r="E533" s="1050"/>
      <c r="F533" s="750">
        <v>0</v>
      </c>
      <c r="G533" s="751">
        <f>G1</f>
        <v>0.25</v>
      </c>
      <c r="H533" s="154"/>
    </row>
    <row r="534" spans="1:8" s="665" customFormat="1" ht="15" customHeight="1" x14ac:dyDescent="0.2">
      <c r="A534" s="656"/>
      <c r="B534" s="654"/>
      <c r="C534" s="1072"/>
      <c r="D534" s="658"/>
      <c r="E534" s="659"/>
      <c r="F534" s="750"/>
      <c r="G534" s="751"/>
      <c r="H534" s="154"/>
    </row>
    <row r="535" spans="1:8" s="665" customFormat="1" ht="15" customHeight="1" x14ac:dyDescent="0.2">
      <c r="A535" s="656"/>
      <c r="B535" s="654"/>
      <c r="C535" s="666"/>
      <c r="D535" s="658"/>
      <c r="E535" s="659"/>
      <c r="F535" s="750"/>
      <c r="G535" s="751"/>
      <c r="H535" s="154"/>
    </row>
    <row r="536" spans="1:8" s="374" customFormat="1" ht="19.5" customHeight="1" x14ac:dyDescent="0.2">
      <c r="A536" s="1023" t="s">
        <v>1550</v>
      </c>
      <c r="B536" s="1023"/>
      <c r="C536" s="1023"/>
      <c r="D536" s="1023"/>
      <c r="E536" s="1023"/>
      <c r="F536" s="832"/>
      <c r="G536" s="981"/>
      <c r="H536" s="154"/>
    </row>
    <row r="537" spans="1:8" s="374" customFormat="1" ht="15" customHeight="1" x14ac:dyDescent="0.2">
      <c r="A537" s="568"/>
      <c r="B537" s="1055" t="s">
        <v>397</v>
      </c>
      <c r="C537" s="340" t="s">
        <v>396</v>
      </c>
      <c r="D537" s="1040" t="s">
        <v>235</v>
      </c>
      <c r="E537" s="1038" t="s">
        <v>1614</v>
      </c>
      <c r="F537" s="754">
        <f>'Весь прайс'!F211</f>
        <v>662</v>
      </c>
      <c r="G537" s="749">
        <f>F537*(1-G538)</f>
        <v>496.5</v>
      </c>
      <c r="H537" s="154"/>
    </row>
    <row r="538" spans="1:8" s="374" customFormat="1" ht="15" customHeight="1" x14ac:dyDescent="0.2">
      <c r="A538" s="568"/>
      <c r="B538" s="1055"/>
      <c r="C538" s="355" t="s">
        <v>341</v>
      </c>
      <c r="D538" s="1040"/>
      <c r="E538" s="1039"/>
      <c r="F538" s="750">
        <v>0</v>
      </c>
      <c r="G538" s="751">
        <f>G1</f>
        <v>0.25</v>
      </c>
      <c r="H538" s="154"/>
    </row>
    <row r="539" spans="1:8" s="374" customFormat="1" ht="15" customHeight="1" x14ac:dyDescent="0.2">
      <c r="A539" s="568"/>
      <c r="B539" s="376"/>
      <c r="C539" s="354"/>
      <c r="D539" s="368"/>
      <c r="E539" s="496"/>
      <c r="F539" s="750"/>
      <c r="G539" s="251"/>
      <c r="H539" s="154"/>
    </row>
    <row r="540" spans="1:8" s="374" customFormat="1" ht="15" customHeight="1" x14ac:dyDescent="0.2">
      <c r="A540" s="568"/>
      <c r="B540" s="1055" t="s">
        <v>399</v>
      </c>
      <c r="C540" s="340" t="s">
        <v>398</v>
      </c>
      <c r="D540" s="1040" t="s">
        <v>235</v>
      </c>
      <c r="E540" s="1038" t="s">
        <v>1614</v>
      </c>
      <c r="F540" s="754">
        <f>'Весь прайс'!F212</f>
        <v>769</v>
      </c>
      <c r="G540" s="749">
        <f>F540*(1-G541)</f>
        <v>576.75</v>
      </c>
      <c r="H540" s="154"/>
    </row>
    <row r="541" spans="1:8" s="374" customFormat="1" ht="15" customHeight="1" x14ac:dyDescent="0.2">
      <c r="A541" s="568"/>
      <c r="B541" s="1055"/>
      <c r="C541" s="355" t="s">
        <v>341</v>
      </c>
      <c r="D541" s="1040"/>
      <c r="E541" s="1039"/>
      <c r="F541" s="750">
        <v>0</v>
      </c>
      <c r="G541" s="751">
        <f>G1</f>
        <v>0.25</v>
      </c>
      <c r="H541" s="154"/>
    </row>
    <row r="542" spans="1:8" s="571" customFormat="1" ht="15" customHeight="1" x14ac:dyDescent="0.2">
      <c r="A542" s="568"/>
      <c r="B542" s="566"/>
      <c r="C542" s="355"/>
      <c r="D542" s="565"/>
      <c r="E542" s="564"/>
      <c r="F542" s="750"/>
      <c r="G542" s="751"/>
      <c r="H542" s="154"/>
    </row>
    <row r="543" spans="1:8" s="571" customFormat="1" ht="15" customHeight="1" x14ac:dyDescent="0.2">
      <c r="A543" s="1053"/>
      <c r="B543" s="1055" t="s">
        <v>1494</v>
      </c>
      <c r="C543" s="340" t="s">
        <v>1493</v>
      </c>
      <c r="D543" s="1040" t="s">
        <v>235</v>
      </c>
      <c r="E543" s="1038" t="s">
        <v>1614</v>
      </c>
      <c r="F543" s="754">
        <f>'Весь прайс'!F213</f>
        <v>1479</v>
      </c>
      <c r="G543" s="749">
        <f>F543*(1-G544)</f>
        <v>1109.25</v>
      </c>
      <c r="H543" s="588"/>
    </row>
    <row r="544" spans="1:8" s="571" customFormat="1" ht="15" customHeight="1" x14ac:dyDescent="0.2">
      <c r="A544" s="1053"/>
      <c r="B544" s="1055"/>
      <c r="C544" s="355" t="s">
        <v>341</v>
      </c>
      <c r="D544" s="1040"/>
      <c r="E544" s="1039"/>
      <c r="F544" s="750">
        <v>0</v>
      </c>
      <c r="G544" s="751">
        <f>G1</f>
        <v>0.25</v>
      </c>
      <c r="H544" s="154"/>
    </row>
    <row r="545" spans="1:8" s="374" customFormat="1" ht="15" customHeight="1" x14ac:dyDescent="0.2">
      <c r="A545" s="1053"/>
      <c r="B545" s="376"/>
      <c r="C545" s="340"/>
      <c r="D545" s="368"/>
      <c r="E545" s="495"/>
      <c r="F545" s="750"/>
      <c r="G545" s="751"/>
      <c r="H545" s="154"/>
    </row>
    <row r="546" spans="1:8" s="374" customFormat="1" ht="15" customHeight="1" x14ac:dyDescent="0.2">
      <c r="A546" s="1053"/>
      <c r="B546" s="1055" t="s">
        <v>401</v>
      </c>
      <c r="C546" s="340" t="s">
        <v>400</v>
      </c>
      <c r="D546" s="1040" t="s">
        <v>235</v>
      </c>
      <c r="E546" s="1038" t="s">
        <v>1614</v>
      </c>
      <c r="F546" s="754">
        <f>'Весь прайс'!F214</f>
        <v>1598</v>
      </c>
      <c r="G546" s="749">
        <f>F546*(1-G547)</f>
        <v>1198.5</v>
      </c>
      <c r="H546" s="154"/>
    </row>
    <row r="547" spans="1:8" s="374" customFormat="1" ht="15" customHeight="1" x14ac:dyDescent="0.2">
      <c r="A547" s="1053"/>
      <c r="B547" s="1055"/>
      <c r="C547" s="355" t="s">
        <v>341</v>
      </c>
      <c r="D547" s="1040"/>
      <c r="E547" s="1039"/>
      <c r="F547" s="750">
        <v>0</v>
      </c>
      <c r="G547" s="751">
        <f>G1</f>
        <v>0.25</v>
      </c>
      <c r="H547" s="154"/>
    </row>
    <row r="548" spans="1:8" s="374" customFormat="1" ht="15" customHeight="1" x14ac:dyDescent="0.2">
      <c r="A548" s="1053"/>
      <c r="B548" s="376"/>
      <c r="C548" s="369"/>
      <c r="D548" s="368"/>
      <c r="E548" s="495"/>
      <c r="F548" s="754"/>
      <c r="G548" s="251"/>
      <c r="H548" s="154"/>
    </row>
    <row r="549" spans="1:8" s="571" customFormat="1" ht="15" customHeight="1" x14ac:dyDescent="0.2">
      <c r="A549" s="1053"/>
      <c r="B549" s="1055" t="s">
        <v>1492</v>
      </c>
      <c r="C549" s="340" t="s">
        <v>1491</v>
      </c>
      <c r="D549" s="1040" t="s">
        <v>235</v>
      </c>
      <c r="E549" s="1038" t="s">
        <v>1614</v>
      </c>
      <c r="F549" s="754">
        <f>'Весь прайс'!F215</f>
        <v>1832</v>
      </c>
      <c r="G549" s="749">
        <f>F549*(1-G550)</f>
        <v>1374</v>
      </c>
      <c r="H549" s="588"/>
    </row>
    <row r="550" spans="1:8" s="571" customFormat="1" ht="15" customHeight="1" x14ac:dyDescent="0.2">
      <c r="A550" s="1053"/>
      <c r="B550" s="1055"/>
      <c r="C550" s="355" t="s">
        <v>341</v>
      </c>
      <c r="D550" s="1040"/>
      <c r="E550" s="1039"/>
      <c r="F550" s="750">
        <v>0</v>
      </c>
      <c r="G550" s="751">
        <f>G1</f>
        <v>0.25</v>
      </c>
      <c r="H550" s="154"/>
    </row>
    <row r="551" spans="1:8" s="571" customFormat="1" ht="15" customHeight="1" x14ac:dyDescent="0.2">
      <c r="A551" s="1053"/>
      <c r="B551" s="566"/>
      <c r="C551" s="355"/>
      <c r="D551" s="565"/>
      <c r="E551" s="564"/>
      <c r="F551" s="750"/>
      <c r="G551" s="751"/>
      <c r="H551" s="154"/>
    </row>
    <row r="552" spans="1:8" s="374" customFormat="1" ht="15" customHeight="1" x14ac:dyDescent="0.2">
      <c r="A552" s="1053"/>
      <c r="B552" s="1055" t="s">
        <v>403</v>
      </c>
      <c r="C552" s="340" t="s">
        <v>402</v>
      </c>
      <c r="D552" s="1040" t="s">
        <v>235</v>
      </c>
      <c r="E552" s="1038" t="s">
        <v>1614</v>
      </c>
      <c r="F552" s="754">
        <f>'Весь прайс'!F216</f>
        <v>1966</v>
      </c>
      <c r="G552" s="749">
        <f>F552*(1-G553)</f>
        <v>1474.5</v>
      </c>
      <c r="H552" s="154"/>
    </row>
    <row r="553" spans="1:8" s="374" customFormat="1" ht="15" customHeight="1" x14ac:dyDescent="0.2">
      <c r="A553" s="1053"/>
      <c r="B553" s="1055"/>
      <c r="C553" s="355" t="s">
        <v>341</v>
      </c>
      <c r="D553" s="1040"/>
      <c r="E553" s="1039"/>
      <c r="F553" s="750">
        <v>0</v>
      </c>
      <c r="G553" s="751">
        <f>G1</f>
        <v>0.25</v>
      </c>
      <c r="H553" s="154"/>
    </row>
    <row r="554" spans="1:8" s="374" customFormat="1" ht="15" customHeight="1" x14ac:dyDescent="0.2">
      <c r="A554" s="1053"/>
      <c r="B554" s="376"/>
      <c r="C554" s="369"/>
      <c r="D554" s="368"/>
      <c r="E554" s="371"/>
      <c r="F554" s="754"/>
      <c r="G554" s="251"/>
      <c r="H554" s="154"/>
    </row>
    <row r="555" spans="1:8" ht="21" customHeight="1" x14ac:dyDescent="0.2">
      <c r="A555" s="1023" t="s">
        <v>451</v>
      </c>
      <c r="B555" s="1023"/>
      <c r="C555" s="1023"/>
      <c r="D555" s="1023"/>
      <c r="E555" s="1023"/>
      <c r="F555" s="832"/>
      <c r="G555" s="981"/>
    </row>
    <row r="556" spans="1:8" ht="15" customHeight="1" x14ac:dyDescent="0.25">
      <c r="A556" s="1053"/>
      <c r="B556" s="1042" t="s">
        <v>83</v>
      </c>
      <c r="C556" s="488" t="s">
        <v>279</v>
      </c>
      <c r="D556" s="1040" t="s">
        <v>235</v>
      </c>
      <c r="E556" s="1038" t="s">
        <v>1614</v>
      </c>
      <c r="F556" s="769">
        <f>'Весь прайс'!F218</f>
        <v>1476</v>
      </c>
      <c r="G556" s="749">
        <f>F556*(1-G557)</f>
        <v>1107</v>
      </c>
    </row>
    <row r="557" spans="1:8" ht="15" customHeight="1" x14ac:dyDescent="0.2">
      <c r="A557" s="1053"/>
      <c r="B557" s="1042"/>
      <c r="C557" s="1037" t="s">
        <v>457</v>
      </c>
      <c r="D557" s="1040"/>
      <c r="E557" s="1039"/>
      <c r="F557" s="750">
        <v>0</v>
      </c>
      <c r="G557" s="751">
        <f>G1</f>
        <v>0.25</v>
      </c>
    </row>
    <row r="558" spans="1:8" s="258" customFormat="1" ht="15" customHeight="1" x14ac:dyDescent="0.2">
      <c r="A558" s="1053"/>
      <c r="B558" s="248"/>
      <c r="C558" s="1037"/>
      <c r="D558" s="246"/>
      <c r="E558" s="240"/>
      <c r="F558" s="769"/>
      <c r="G558" s="252"/>
      <c r="H558" s="154"/>
    </row>
    <row r="559" spans="1:8" ht="15" customHeight="1" x14ac:dyDescent="0.25">
      <c r="A559" s="1053"/>
      <c r="B559" s="1042" t="s">
        <v>84</v>
      </c>
      <c r="C559" s="488" t="s">
        <v>280</v>
      </c>
      <c r="D559" s="1040" t="s">
        <v>235</v>
      </c>
      <c r="E559" s="1038" t="s">
        <v>1614</v>
      </c>
      <c r="F559" s="769">
        <f>'Весь прайс'!F219</f>
        <v>1583</v>
      </c>
      <c r="G559" s="749">
        <f>F559*(1-G560)</f>
        <v>1187.25</v>
      </c>
    </row>
    <row r="560" spans="1:8" ht="15" customHeight="1" x14ac:dyDescent="0.2">
      <c r="A560" s="1053"/>
      <c r="B560" s="1042"/>
      <c r="C560" s="1037" t="s">
        <v>458</v>
      </c>
      <c r="D560" s="1040"/>
      <c r="E560" s="1039"/>
      <c r="F560" s="750">
        <v>0</v>
      </c>
      <c r="G560" s="751">
        <f>G1</f>
        <v>0.25</v>
      </c>
    </row>
    <row r="561" spans="1:8" s="258" customFormat="1" ht="15" customHeight="1" x14ac:dyDescent="0.2">
      <c r="A561" s="254"/>
      <c r="B561" s="248"/>
      <c r="C561" s="1037"/>
      <c r="D561" s="246"/>
      <c r="E561" s="240"/>
      <c r="F561" s="769"/>
      <c r="G561" s="252"/>
      <c r="H561" s="154"/>
    </row>
    <row r="562" spans="1:8" s="301" customFormat="1" ht="15" customHeight="1" x14ac:dyDescent="0.2">
      <c r="A562" s="305"/>
      <c r="B562" s="1024" t="s">
        <v>427</v>
      </c>
      <c r="C562" s="1024"/>
      <c r="D562" s="1024"/>
      <c r="E562" s="1024"/>
      <c r="F562" s="320"/>
      <c r="G562" s="320"/>
      <c r="H562" s="154"/>
    </row>
    <row r="563" spans="1:8" s="301" customFormat="1" ht="15" customHeight="1" x14ac:dyDescent="0.2">
      <c r="A563" s="305"/>
      <c r="B563" s="1042" t="s">
        <v>425</v>
      </c>
      <c r="C563" s="193" t="s">
        <v>426</v>
      </c>
      <c r="D563" s="1040" t="s">
        <v>235</v>
      </c>
      <c r="E563" s="1038" t="s">
        <v>1614</v>
      </c>
      <c r="F563" s="769">
        <f>'Весь прайс'!F220</f>
        <v>814</v>
      </c>
      <c r="G563" s="749">
        <f>F563*(1-G564)</f>
        <v>610.5</v>
      </c>
      <c r="H563" s="154"/>
    </row>
    <row r="564" spans="1:8" s="301" customFormat="1" ht="15" customHeight="1" x14ac:dyDescent="0.2">
      <c r="A564" s="305"/>
      <c r="B564" s="1042"/>
      <c r="C564" s="494" t="s">
        <v>341</v>
      </c>
      <c r="D564" s="1040"/>
      <c r="E564" s="1039"/>
      <c r="F564" s="750">
        <v>0</v>
      </c>
      <c r="G564" s="751">
        <f>G1</f>
        <v>0.25</v>
      </c>
      <c r="H564" s="154"/>
    </row>
    <row r="565" spans="1:8" s="301" customFormat="1" ht="15" customHeight="1" x14ac:dyDescent="0.2">
      <c r="A565" s="305"/>
      <c r="B565" s="302"/>
      <c r="C565" s="490" t="s">
        <v>1425</v>
      </c>
      <c r="D565" s="297"/>
      <c r="E565" s="308"/>
      <c r="F565" s="769"/>
      <c r="G565" s="252"/>
      <c r="H565" s="154"/>
    </row>
    <row r="566" spans="1:8" s="301" customFormat="1" ht="21.75" customHeight="1" x14ac:dyDescent="0.2">
      <c r="A566" s="1023" t="s">
        <v>447</v>
      </c>
      <c r="B566" s="1023"/>
      <c r="C566" s="1023"/>
      <c r="D566" s="1023"/>
      <c r="E566" s="1023"/>
      <c r="F566" s="832"/>
      <c r="G566" s="981"/>
      <c r="H566" s="154"/>
    </row>
    <row r="567" spans="1:8" ht="15" customHeight="1" x14ac:dyDescent="0.25">
      <c r="A567" s="1058"/>
      <c r="B567" s="1057" t="s">
        <v>85</v>
      </c>
      <c r="C567" s="488" t="s">
        <v>281</v>
      </c>
      <c r="D567" s="1040" t="s">
        <v>235</v>
      </c>
      <c r="E567" s="1038" t="s">
        <v>1614</v>
      </c>
      <c r="F567" s="770">
        <f>'Весь прайс'!F222</f>
        <v>1166</v>
      </c>
      <c r="G567" s="749">
        <f>F567*(1-G568)</f>
        <v>874.5</v>
      </c>
    </row>
    <row r="568" spans="1:8" ht="15" customHeight="1" x14ac:dyDescent="0.2">
      <c r="A568" s="1058"/>
      <c r="B568" s="1057"/>
      <c r="C568" s="1082" t="s">
        <v>459</v>
      </c>
      <c r="D568" s="1040"/>
      <c r="E568" s="1039"/>
      <c r="F568" s="750">
        <v>0</v>
      </c>
      <c r="G568" s="751">
        <f>G1</f>
        <v>0.25</v>
      </c>
    </row>
    <row r="569" spans="1:8" s="258" customFormat="1" ht="15" customHeight="1" x14ac:dyDescent="0.2">
      <c r="A569" s="1058"/>
      <c r="B569" s="243"/>
      <c r="C569" s="1082"/>
      <c r="D569" s="246"/>
      <c r="E569" s="240"/>
      <c r="F569" s="770"/>
      <c r="G569" s="250"/>
      <c r="H569" s="582"/>
    </row>
    <row r="570" spans="1:8" s="317" customFormat="1" ht="15" customHeight="1" x14ac:dyDescent="0.2">
      <c r="A570" s="1058"/>
      <c r="B570" s="1024" t="s">
        <v>446</v>
      </c>
      <c r="C570" s="1024"/>
      <c r="D570" s="1024"/>
      <c r="E570" s="1024"/>
      <c r="F570" s="320"/>
      <c r="G570" s="320"/>
      <c r="H570" s="154"/>
    </row>
    <row r="571" spans="1:8" s="317" customFormat="1" ht="15" customHeight="1" x14ac:dyDescent="0.2">
      <c r="A571" s="1058"/>
      <c r="B571" s="1057" t="s">
        <v>428</v>
      </c>
      <c r="C571" s="194" t="s">
        <v>1399</v>
      </c>
      <c r="D571" s="1040" t="s">
        <v>235</v>
      </c>
      <c r="E571" s="1038" t="s">
        <v>1614</v>
      </c>
      <c r="F571" s="770">
        <f>'Весь прайс'!F229</f>
        <v>396</v>
      </c>
      <c r="G571" s="749">
        <f>F571*(1-G572)</f>
        <v>297</v>
      </c>
      <c r="H571" s="154"/>
    </row>
    <row r="572" spans="1:8" s="317" customFormat="1" ht="15" customHeight="1" x14ac:dyDescent="0.2">
      <c r="A572" s="1058"/>
      <c r="B572" s="1057"/>
      <c r="C572" s="361" t="s">
        <v>341</v>
      </c>
      <c r="D572" s="1040"/>
      <c r="E572" s="1039"/>
      <c r="F572" s="750">
        <v>0</v>
      </c>
      <c r="G572" s="751">
        <f>G1</f>
        <v>0.25</v>
      </c>
      <c r="H572" s="154"/>
    </row>
    <row r="573" spans="1:8" s="317" customFormat="1" ht="15" customHeight="1" x14ac:dyDescent="0.2">
      <c r="A573" s="1058"/>
      <c r="B573" s="312"/>
      <c r="C573" s="491" t="s">
        <v>1424</v>
      </c>
      <c r="D573" s="313"/>
      <c r="E573" s="495"/>
      <c r="F573" s="770"/>
      <c r="G573" s="250"/>
      <c r="H573" s="154"/>
    </row>
    <row r="574" spans="1:8" s="338" customFormat="1" ht="15" customHeight="1" x14ac:dyDescent="0.2">
      <c r="A574" s="333"/>
      <c r="B574" s="331"/>
      <c r="C574" s="330"/>
      <c r="D574" s="332"/>
      <c r="E574" s="495"/>
      <c r="F574" s="770"/>
      <c r="G574" s="250"/>
      <c r="H574" s="154"/>
    </row>
    <row r="575" spans="1:8" s="338" customFormat="1" ht="15" customHeight="1" x14ac:dyDescent="0.2">
      <c r="A575" s="1054"/>
      <c r="B575" s="1046" t="s">
        <v>47</v>
      </c>
      <c r="C575" s="179" t="s">
        <v>200</v>
      </c>
      <c r="D575" s="1049" t="s">
        <v>372</v>
      </c>
      <c r="E575" s="1038" t="s">
        <v>1614</v>
      </c>
      <c r="F575" s="748">
        <f>'Весь прайс'!F64</f>
        <v>108</v>
      </c>
      <c r="G575" s="749">
        <f>F575*(1-G576)</f>
        <v>81</v>
      </c>
      <c r="H575" s="154"/>
    </row>
    <row r="576" spans="1:8" s="338" customFormat="1" ht="15" customHeight="1" x14ac:dyDescent="0.2">
      <c r="A576" s="1054"/>
      <c r="B576" s="1046"/>
      <c r="C576" s="355" t="s">
        <v>341</v>
      </c>
      <c r="D576" s="1049"/>
      <c r="E576" s="1039"/>
      <c r="F576" s="750">
        <v>0</v>
      </c>
      <c r="G576" s="751">
        <f>G1</f>
        <v>0.25</v>
      </c>
      <c r="H576" s="154"/>
    </row>
    <row r="577" spans="1:9" s="338" customFormat="1" ht="15" customHeight="1" x14ac:dyDescent="0.2">
      <c r="A577" s="1054"/>
      <c r="B577" s="337"/>
      <c r="C577" s="207"/>
      <c r="D577" s="334"/>
      <c r="E577" s="335"/>
      <c r="F577" s="750"/>
      <c r="G577" s="751"/>
      <c r="H577" s="154"/>
    </row>
    <row r="578" spans="1:9" s="317" customFormat="1" ht="20.25" customHeight="1" x14ac:dyDescent="0.2">
      <c r="A578" s="1023" t="s">
        <v>448</v>
      </c>
      <c r="B578" s="1023"/>
      <c r="C578" s="1023"/>
      <c r="D578" s="1023"/>
      <c r="E578" s="1023"/>
      <c r="F578" s="832"/>
      <c r="G578" s="981"/>
      <c r="H578" s="154"/>
    </row>
    <row r="579" spans="1:9" ht="15" customHeight="1" x14ac:dyDescent="0.25">
      <c r="A579" s="1058"/>
      <c r="B579" s="1057" t="s">
        <v>86</v>
      </c>
      <c r="C579" s="488" t="s">
        <v>282</v>
      </c>
      <c r="D579" s="1040" t="s">
        <v>235</v>
      </c>
      <c r="E579" s="1038" t="s">
        <v>1614</v>
      </c>
      <c r="F579" s="770">
        <f>'Весь прайс'!F223</f>
        <v>1737</v>
      </c>
      <c r="G579" s="749">
        <f>F579*(1-G580)</f>
        <v>1302.75</v>
      </c>
    </row>
    <row r="580" spans="1:9" ht="15" customHeight="1" x14ac:dyDescent="0.2">
      <c r="A580" s="1058"/>
      <c r="B580" s="1057"/>
      <c r="C580" s="1082" t="s">
        <v>1423</v>
      </c>
      <c r="D580" s="1040"/>
      <c r="E580" s="1039"/>
      <c r="F580" s="750">
        <v>0</v>
      </c>
      <c r="G580" s="751">
        <f>G1</f>
        <v>0.25</v>
      </c>
    </row>
    <row r="581" spans="1:9" s="258" customFormat="1" ht="15" customHeight="1" x14ac:dyDescent="0.2">
      <c r="A581" s="1058"/>
      <c r="B581" s="243"/>
      <c r="C581" s="1082"/>
      <c r="D581" s="246"/>
      <c r="E581" s="240"/>
      <c r="F581" s="770"/>
      <c r="G581" s="250"/>
      <c r="H581" s="154"/>
    </row>
    <row r="582" spans="1:9" s="317" customFormat="1" ht="14.25" customHeight="1" x14ac:dyDescent="0.2">
      <c r="A582" s="1058"/>
      <c r="B582" s="1024" t="s">
        <v>449</v>
      </c>
      <c r="C582" s="1024"/>
      <c r="D582" s="1024"/>
      <c r="E582" s="1024"/>
      <c r="F582" s="320"/>
      <c r="G582" s="320"/>
      <c r="H582" s="154"/>
    </row>
    <row r="583" spans="1:9" s="317" customFormat="1" ht="15" customHeight="1" x14ac:dyDescent="0.2">
      <c r="A583" s="1058"/>
      <c r="B583" s="1057" t="s">
        <v>429</v>
      </c>
      <c r="C583" s="194" t="s">
        <v>1495</v>
      </c>
      <c r="D583" s="1040" t="s">
        <v>235</v>
      </c>
      <c r="E583" s="1038" t="s">
        <v>1614</v>
      </c>
      <c r="F583" s="770">
        <f>'Весь прайс'!F230</f>
        <v>942</v>
      </c>
      <c r="G583" s="749">
        <f>F583*(1-G584)</f>
        <v>706.5</v>
      </c>
      <c r="H583" s="154"/>
    </row>
    <row r="584" spans="1:9" s="317" customFormat="1" ht="15" customHeight="1" x14ac:dyDescent="0.2">
      <c r="A584" s="1058"/>
      <c r="B584" s="1057"/>
      <c r="C584" s="361" t="s">
        <v>341</v>
      </c>
      <c r="D584" s="1040"/>
      <c r="E584" s="1039"/>
      <c r="F584" s="750">
        <v>0</v>
      </c>
      <c r="G584" s="751">
        <f>G1</f>
        <v>0.25</v>
      </c>
      <c r="H584" s="154"/>
    </row>
    <row r="585" spans="1:9" s="317" customFormat="1" ht="15" customHeight="1" x14ac:dyDescent="0.2">
      <c r="A585" s="1058"/>
      <c r="B585" s="312"/>
      <c r="C585" s="491"/>
      <c r="D585" s="313"/>
      <c r="E585" s="314"/>
      <c r="F585" s="750"/>
      <c r="G585" s="751"/>
      <c r="H585" s="154"/>
    </row>
    <row r="586" spans="1:9" s="317" customFormat="1" ht="20.25" customHeight="1" x14ac:dyDescent="0.2">
      <c r="A586" s="1023" t="s">
        <v>1501</v>
      </c>
      <c r="B586" s="1023"/>
      <c r="C586" s="1023"/>
      <c r="D586" s="1023"/>
      <c r="E586" s="1023"/>
      <c r="F586" s="832"/>
      <c r="G586" s="981"/>
      <c r="H586" s="154"/>
      <c r="I586" s="520"/>
    </row>
    <row r="587" spans="1:9" ht="15" customHeight="1" x14ac:dyDescent="0.25">
      <c r="A587" s="311"/>
      <c r="B587" s="1042" t="s">
        <v>1500</v>
      </c>
      <c r="C587" s="488" t="s">
        <v>1499</v>
      </c>
      <c r="D587" s="1040" t="s">
        <v>235</v>
      </c>
      <c r="E587" s="1038" t="s">
        <v>1614</v>
      </c>
      <c r="F587" s="752">
        <f>'Весь прайс'!F224</f>
        <v>2963</v>
      </c>
      <c r="G587" s="749">
        <f>F587*(1-G588)</f>
        <v>2222.25</v>
      </c>
      <c r="H587" s="588"/>
    </row>
    <row r="588" spans="1:9" ht="15" customHeight="1" x14ac:dyDescent="0.2">
      <c r="A588" s="311"/>
      <c r="B588" s="1042"/>
      <c r="C588" s="1043" t="s">
        <v>1502</v>
      </c>
      <c r="D588" s="1040"/>
      <c r="E588" s="1039"/>
      <c r="F588" s="750">
        <v>0</v>
      </c>
      <c r="G588" s="751">
        <f>G1</f>
        <v>0.25</v>
      </c>
    </row>
    <row r="589" spans="1:9" s="258" customFormat="1" ht="15" customHeight="1" x14ac:dyDescent="0.2">
      <c r="A589" s="311"/>
      <c r="B589" s="248"/>
      <c r="C589" s="1043"/>
      <c r="D589" s="246"/>
      <c r="E589" s="240"/>
      <c r="F589" s="752"/>
      <c r="G589" s="252"/>
      <c r="H589" s="154"/>
    </row>
    <row r="590" spans="1:9" s="578" customFormat="1" ht="15" customHeight="1" x14ac:dyDescent="0.25">
      <c r="A590" s="580"/>
      <c r="B590" s="1042" t="s">
        <v>87</v>
      </c>
      <c r="C590" s="488" t="s">
        <v>283</v>
      </c>
      <c r="D590" s="1040" t="s">
        <v>235</v>
      </c>
      <c r="E590" s="1038" t="s">
        <v>1614</v>
      </c>
      <c r="F590" s="752">
        <f>'Весь прайс'!F225</f>
        <v>3082</v>
      </c>
      <c r="G590" s="749">
        <f>F590*(1-G591)</f>
        <v>2311.5</v>
      </c>
      <c r="H590" s="154"/>
    </row>
    <row r="591" spans="1:9" s="578" customFormat="1" ht="15" customHeight="1" x14ac:dyDescent="0.2">
      <c r="A591" s="580"/>
      <c r="B591" s="1042"/>
      <c r="C591" s="1043" t="s">
        <v>1503</v>
      </c>
      <c r="D591" s="1040"/>
      <c r="E591" s="1039"/>
      <c r="F591" s="750">
        <v>0</v>
      </c>
      <c r="G591" s="751">
        <f>G1</f>
        <v>0.25</v>
      </c>
      <c r="H591" s="154"/>
    </row>
    <row r="592" spans="1:9" s="578" customFormat="1" ht="15" customHeight="1" x14ac:dyDescent="0.2">
      <c r="A592" s="580"/>
      <c r="B592" s="579"/>
      <c r="C592" s="1043"/>
      <c r="D592" s="575"/>
      <c r="E592" s="574"/>
      <c r="F592" s="752"/>
      <c r="G592" s="252"/>
      <c r="H592" s="154"/>
    </row>
    <row r="593" spans="1:8" s="852" customFormat="1" ht="15" customHeight="1" x14ac:dyDescent="0.25">
      <c r="A593" s="851"/>
      <c r="B593" s="1042" t="s">
        <v>1500</v>
      </c>
      <c r="C593" s="895" t="s">
        <v>1627</v>
      </c>
      <c r="D593" s="1040" t="s">
        <v>235</v>
      </c>
      <c r="E593" s="1038" t="s">
        <v>1614</v>
      </c>
      <c r="F593" s="752">
        <f>'Весь прайс'!F226</f>
        <v>5126</v>
      </c>
      <c r="G593" s="749">
        <f>F593*(1-G594)</f>
        <v>3844.5</v>
      </c>
      <c r="H593" s="154"/>
    </row>
    <row r="594" spans="1:8" s="852" customFormat="1" ht="15" customHeight="1" x14ac:dyDescent="0.2">
      <c r="A594" s="851"/>
      <c r="B594" s="1042"/>
      <c r="C594" s="1043" t="s">
        <v>1502</v>
      </c>
      <c r="D594" s="1040"/>
      <c r="E594" s="1039"/>
      <c r="F594" s="750">
        <v>0</v>
      </c>
      <c r="G594" s="751">
        <f>G1</f>
        <v>0.25</v>
      </c>
      <c r="H594" s="154"/>
    </row>
    <row r="595" spans="1:8" s="852" customFormat="1" ht="15" customHeight="1" x14ac:dyDescent="0.2">
      <c r="A595" s="851"/>
      <c r="B595" s="841"/>
      <c r="C595" s="1043"/>
      <c r="D595" s="842"/>
      <c r="E595" s="839"/>
      <c r="F595" s="752"/>
      <c r="G595" s="252"/>
      <c r="H595" s="154"/>
    </row>
    <row r="596" spans="1:8" s="852" customFormat="1" ht="15" customHeight="1" x14ac:dyDescent="0.25">
      <c r="A596" s="851"/>
      <c r="B596" s="1042" t="s">
        <v>1500</v>
      </c>
      <c r="C596" s="895" t="s">
        <v>1674</v>
      </c>
      <c r="D596" s="1040" t="s">
        <v>235</v>
      </c>
      <c r="E596" s="1038" t="s">
        <v>1614</v>
      </c>
      <c r="F596" s="752">
        <f>'Весь прайс'!F227</f>
        <v>5260</v>
      </c>
      <c r="G596" s="749">
        <f>F596*(1-G597)</f>
        <v>3945</v>
      </c>
      <c r="H596" s="154"/>
    </row>
    <row r="597" spans="1:8" s="852" customFormat="1" ht="15" customHeight="1" x14ac:dyDescent="0.2">
      <c r="A597" s="851"/>
      <c r="B597" s="1042"/>
      <c r="C597" s="1043" t="s">
        <v>1502</v>
      </c>
      <c r="D597" s="1040"/>
      <c r="E597" s="1039"/>
      <c r="F597" s="750">
        <v>0</v>
      </c>
      <c r="G597" s="751">
        <f>G1</f>
        <v>0.25</v>
      </c>
      <c r="H597" s="154"/>
    </row>
    <row r="598" spans="1:8" s="852" customFormat="1" ht="15" customHeight="1" x14ac:dyDescent="0.2">
      <c r="A598" s="851"/>
      <c r="B598" s="841"/>
      <c r="C598" s="1043"/>
      <c r="D598" s="842"/>
      <c r="E598" s="839"/>
      <c r="F598" s="752"/>
      <c r="G598" s="252"/>
      <c r="H598" s="154"/>
    </row>
    <row r="599" spans="1:8" s="519" customFormat="1" ht="15" customHeight="1" x14ac:dyDescent="0.2">
      <c r="A599" s="516"/>
      <c r="B599" s="517"/>
      <c r="C599" s="521" t="s">
        <v>1676</v>
      </c>
      <c r="D599" s="513"/>
      <c r="E599" s="512"/>
      <c r="F599" s="752"/>
      <c r="G599" s="252"/>
      <c r="H599" s="154"/>
    </row>
    <row r="600" spans="1:8" s="301" customFormat="1" ht="15" customHeight="1" x14ac:dyDescent="0.2">
      <c r="A600" s="300"/>
      <c r="B600" s="1024" t="s">
        <v>450</v>
      </c>
      <c r="C600" s="1024"/>
      <c r="D600" s="1024"/>
      <c r="E600" s="1024"/>
      <c r="F600" s="320"/>
      <c r="G600" s="320"/>
      <c r="H600" s="154"/>
    </row>
    <row r="601" spans="1:8" s="317" customFormat="1" ht="15" customHeight="1" x14ac:dyDescent="0.2">
      <c r="A601" s="311"/>
      <c r="B601" s="1042" t="s">
        <v>430</v>
      </c>
      <c r="C601" s="193" t="s">
        <v>1400</v>
      </c>
      <c r="D601" s="1040" t="s">
        <v>235</v>
      </c>
      <c r="E601" s="1038" t="s">
        <v>1614</v>
      </c>
      <c r="F601" s="752">
        <f>'Весь прайс'!F231</f>
        <v>1236</v>
      </c>
      <c r="G601" s="749">
        <f>F601*(1-G602)</f>
        <v>927</v>
      </c>
      <c r="H601" s="154"/>
    </row>
    <row r="602" spans="1:8" s="301" customFormat="1" ht="15" customHeight="1" x14ac:dyDescent="0.2">
      <c r="A602" s="508"/>
      <c r="B602" s="1042"/>
      <c r="C602" s="494" t="s">
        <v>341</v>
      </c>
      <c r="D602" s="1040"/>
      <c r="E602" s="1039"/>
      <c r="F602" s="750">
        <v>0</v>
      </c>
      <c r="G602" s="751">
        <f>G1</f>
        <v>0.25</v>
      </c>
      <c r="H602" s="154"/>
    </row>
    <row r="603" spans="1:8" s="511" customFormat="1" ht="15" customHeight="1" x14ac:dyDescent="0.2">
      <c r="A603" s="508"/>
      <c r="B603" s="510"/>
      <c r="C603" s="521" t="s">
        <v>1676</v>
      </c>
      <c r="D603" s="507"/>
      <c r="E603" s="509"/>
      <c r="F603" s="750"/>
      <c r="G603" s="751"/>
      <c r="H603" s="154"/>
    </row>
    <row r="604" spans="1:8" s="511" customFormat="1" ht="15" customHeight="1" x14ac:dyDescent="0.2">
      <c r="A604" s="149"/>
      <c r="B604" s="1034" t="s">
        <v>292</v>
      </c>
      <c r="C604" s="179" t="s">
        <v>293</v>
      </c>
      <c r="D604" s="1049" t="s">
        <v>372</v>
      </c>
      <c r="E604" s="1038" t="s">
        <v>1614</v>
      </c>
      <c r="F604" s="753">
        <f>'Весь прайс'!F87</f>
        <v>248</v>
      </c>
      <c r="G604" s="749">
        <f>F604*(1-G605)</f>
        <v>186</v>
      </c>
      <c r="H604" s="154"/>
    </row>
    <row r="605" spans="1:8" s="511" customFormat="1" ht="15" customHeight="1" x14ac:dyDescent="0.2">
      <c r="A605" s="149"/>
      <c r="B605" s="1034"/>
      <c r="C605" s="355" t="s">
        <v>341</v>
      </c>
      <c r="D605" s="1049"/>
      <c r="E605" s="1039"/>
      <c r="F605" s="750">
        <v>0</v>
      </c>
      <c r="G605" s="751">
        <f>G1</f>
        <v>0.25</v>
      </c>
      <c r="H605" s="154"/>
    </row>
    <row r="606" spans="1:8" s="852" customFormat="1" ht="15" customHeight="1" x14ac:dyDescent="0.2">
      <c r="A606" s="149"/>
      <c r="B606" s="1034" t="s">
        <v>1682</v>
      </c>
      <c r="C606" s="883" t="s">
        <v>1661</v>
      </c>
      <c r="D606" s="1049" t="s">
        <v>372</v>
      </c>
      <c r="E606" s="1038" t="s">
        <v>1614</v>
      </c>
      <c r="F606" s="753">
        <f>'Весь прайс'!F89</f>
        <v>48.9</v>
      </c>
      <c r="G606" s="749">
        <f>F606*(1-G607)</f>
        <v>36.674999999999997</v>
      </c>
      <c r="H606" s="154"/>
    </row>
    <row r="607" spans="1:8" s="852" customFormat="1" ht="15" customHeight="1" x14ac:dyDescent="0.2">
      <c r="A607" s="149"/>
      <c r="B607" s="1034"/>
      <c r="C607" s="355"/>
      <c r="D607" s="1049"/>
      <c r="E607" s="1039"/>
      <c r="F607" s="750">
        <v>0</v>
      </c>
      <c r="G607" s="751">
        <f>G1</f>
        <v>0.25</v>
      </c>
      <c r="H607" s="154"/>
    </row>
    <row r="608" spans="1:8" s="258" customFormat="1" ht="21" customHeight="1" x14ac:dyDescent="0.2">
      <c r="A608" s="1023" t="s">
        <v>452</v>
      </c>
      <c r="B608" s="1023"/>
      <c r="C608" s="1023"/>
      <c r="D608" s="1023"/>
      <c r="E608" s="1023"/>
      <c r="F608" s="832"/>
      <c r="G608" s="981"/>
      <c r="H608" s="154"/>
    </row>
    <row r="609" spans="1:8" ht="15" customHeight="1" x14ac:dyDescent="0.25">
      <c r="A609" s="1053"/>
      <c r="B609" s="1042" t="s">
        <v>165</v>
      </c>
      <c r="C609" s="488" t="s">
        <v>278</v>
      </c>
      <c r="D609" s="1040" t="s">
        <v>235</v>
      </c>
      <c r="E609" s="1038" t="s">
        <v>1614</v>
      </c>
      <c r="F609" s="769">
        <f>'Весь прайс'!F234</f>
        <v>1484</v>
      </c>
      <c r="G609" s="749">
        <f>F609*(1-G610)</f>
        <v>1113</v>
      </c>
    </row>
    <row r="610" spans="1:8" ht="15" customHeight="1" x14ac:dyDescent="0.2">
      <c r="A610" s="1053"/>
      <c r="B610" s="1042"/>
      <c r="C610" s="1037" t="s">
        <v>460</v>
      </c>
      <c r="D610" s="1040"/>
      <c r="E610" s="1039"/>
      <c r="F610" s="750">
        <v>0</v>
      </c>
      <c r="G610" s="751">
        <f>G1</f>
        <v>0.25</v>
      </c>
    </row>
    <row r="611" spans="1:8" s="258" customFormat="1" ht="15" customHeight="1" x14ac:dyDescent="0.2">
      <c r="A611" s="1053"/>
      <c r="B611" s="248"/>
      <c r="C611" s="1037"/>
      <c r="D611" s="246"/>
      <c r="E611" s="240"/>
      <c r="F611" s="769"/>
      <c r="G611" s="252"/>
      <c r="H611" s="154"/>
    </row>
    <row r="612" spans="1:8" ht="15" customHeight="1" x14ac:dyDescent="0.25">
      <c r="A612" s="1053"/>
      <c r="B612" s="1042" t="s">
        <v>166</v>
      </c>
      <c r="C612" s="488" t="s">
        <v>277</v>
      </c>
      <c r="D612" s="1040" t="s">
        <v>235</v>
      </c>
      <c r="E612" s="1038" t="s">
        <v>1614</v>
      </c>
      <c r="F612" s="769">
        <f>'Весь прайс'!F235</f>
        <v>1591</v>
      </c>
      <c r="G612" s="749">
        <f>F612*(1-G613)</f>
        <v>1193.25</v>
      </c>
    </row>
    <row r="613" spans="1:8" s="258" customFormat="1" ht="15" customHeight="1" x14ac:dyDescent="0.2">
      <c r="A613" s="1053"/>
      <c r="B613" s="1042"/>
      <c r="C613" s="1037" t="s">
        <v>461</v>
      </c>
      <c r="D613" s="1040"/>
      <c r="E613" s="1039"/>
      <c r="F613" s="750">
        <v>0</v>
      </c>
      <c r="G613" s="751">
        <f>G1</f>
        <v>0.25</v>
      </c>
      <c r="H613" s="154"/>
    </row>
    <row r="614" spans="1:8" ht="15" customHeight="1" x14ac:dyDescent="0.2">
      <c r="A614" s="1053"/>
      <c r="B614" s="1042"/>
      <c r="C614" s="1037"/>
      <c r="D614" s="246"/>
      <c r="E614" s="240"/>
      <c r="F614" s="769"/>
      <c r="G614" s="252"/>
    </row>
    <row r="615" spans="1:8" s="301" customFormat="1" ht="15" customHeight="1" x14ac:dyDescent="0.2">
      <c r="A615" s="305"/>
      <c r="B615" s="1024" t="s">
        <v>431</v>
      </c>
      <c r="C615" s="1024"/>
      <c r="D615" s="1024"/>
      <c r="E615" s="1024"/>
      <c r="F615" s="320"/>
      <c r="G615" s="320"/>
      <c r="H615" s="154"/>
    </row>
    <row r="616" spans="1:8" s="301" customFormat="1" ht="15" customHeight="1" x14ac:dyDescent="0.2">
      <c r="A616" s="305"/>
      <c r="B616" s="1057" t="s">
        <v>433</v>
      </c>
      <c r="C616" s="194" t="s">
        <v>432</v>
      </c>
      <c r="D616" s="1040" t="s">
        <v>235</v>
      </c>
      <c r="E616" s="1038" t="s">
        <v>1614</v>
      </c>
      <c r="F616" s="770">
        <f>'Весь прайс'!F236</f>
        <v>714</v>
      </c>
      <c r="G616" s="749">
        <f>F616*(1-G617)</f>
        <v>535.5</v>
      </c>
      <c r="H616" s="582"/>
    </row>
    <row r="617" spans="1:8" s="301" customFormat="1" ht="15" customHeight="1" x14ac:dyDescent="0.2">
      <c r="A617" s="305"/>
      <c r="B617" s="1057"/>
      <c r="C617" s="361" t="s">
        <v>1415</v>
      </c>
      <c r="D617" s="1040"/>
      <c r="E617" s="1039"/>
      <c r="F617" s="750">
        <v>0</v>
      </c>
      <c r="G617" s="751">
        <f>G1</f>
        <v>0.25</v>
      </c>
      <c r="H617" s="154"/>
    </row>
    <row r="618" spans="1:8" s="301" customFormat="1" ht="15" customHeight="1" x14ac:dyDescent="0.2">
      <c r="A618" s="305"/>
      <c r="B618" s="312"/>
      <c r="C618" s="491" t="s">
        <v>1419</v>
      </c>
      <c r="D618" s="313"/>
      <c r="E618" s="316"/>
      <c r="F618" s="770"/>
      <c r="G618" s="250"/>
      <c r="H618" s="154"/>
    </row>
    <row r="619" spans="1:8" ht="18.75" customHeight="1" x14ac:dyDescent="0.2">
      <c r="A619" s="1023" t="s">
        <v>1469</v>
      </c>
      <c r="B619" s="1023"/>
      <c r="C619" s="1023"/>
      <c r="D619" s="1023"/>
      <c r="E619" s="1023"/>
      <c r="F619" s="832"/>
      <c r="G619" s="981"/>
    </row>
    <row r="620" spans="1:8" ht="15" customHeight="1" x14ac:dyDescent="0.25">
      <c r="A620" s="333"/>
      <c r="B620" s="1042" t="s">
        <v>74</v>
      </c>
      <c r="C620" s="488" t="s">
        <v>267</v>
      </c>
      <c r="D620" s="1040" t="s">
        <v>235</v>
      </c>
      <c r="E620" s="1038" t="s">
        <v>1614</v>
      </c>
      <c r="F620" s="769">
        <f>'Весь прайс'!F238</f>
        <v>1566</v>
      </c>
      <c r="G620" s="749">
        <f>F620*(1-G621)</f>
        <v>1174.5</v>
      </c>
    </row>
    <row r="621" spans="1:8" ht="15" customHeight="1" x14ac:dyDescent="0.2">
      <c r="A621" s="333"/>
      <c r="B621" s="1042"/>
      <c r="C621" s="1037" t="s">
        <v>462</v>
      </c>
      <c r="D621" s="1040"/>
      <c r="E621" s="1039"/>
      <c r="F621" s="750">
        <v>0</v>
      </c>
      <c r="G621" s="751">
        <f>G1</f>
        <v>0.25</v>
      </c>
    </row>
    <row r="622" spans="1:8" s="258" customFormat="1" ht="15" customHeight="1" x14ac:dyDescent="0.2">
      <c r="A622" s="333"/>
      <c r="B622" s="248"/>
      <c r="C622" s="1037"/>
      <c r="D622" s="246"/>
      <c r="E622" s="240"/>
      <c r="F622" s="769"/>
      <c r="G622" s="252"/>
      <c r="H622" s="154"/>
    </row>
    <row r="623" spans="1:8" ht="15" customHeight="1" x14ac:dyDescent="0.25">
      <c r="A623" s="333"/>
      <c r="B623" s="1042" t="s">
        <v>75</v>
      </c>
      <c r="C623" s="488" t="s">
        <v>268</v>
      </c>
      <c r="D623" s="1040" t="s">
        <v>235</v>
      </c>
      <c r="E623" s="1038" t="s">
        <v>1614</v>
      </c>
      <c r="F623" s="769">
        <f>'Весь прайс'!F239</f>
        <v>1673</v>
      </c>
      <c r="G623" s="749">
        <f>F623*(1-G624)</f>
        <v>1254.75</v>
      </c>
    </row>
    <row r="624" spans="1:8" ht="15" customHeight="1" x14ac:dyDescent="0.2">
      <c r="A624" s="333"/>
      <c r="B624" s="1042"/>
      <c r="C624" s="1037" t="s">
        <v>463</v>
      </c>
      <c r="D624" s="1040"/>
      <c r="E624" s="1039"/>
      <c r="F624" s="750">
        <v>0</v>
      </c>
      <c r="G624" s="751">
        <f>G1</f>
        <v>0.25</v>
      </c>
    </row>
    <row r="625" spans="1:8" s="258" customFormat="1" ht="15" customHeight="1" x14ac:dyDescent="0.2">
      <c r="A625" s="333"/>
      <c r="B625" s="248"/>
      <c r="C625" s="1037"/>
      <c r="D625" s="246"/>
      <c r="E625" s="240"/>
      <c r="F625" s="769"/>
      <c r="G625" s="252"/>
      <c r="H625" s="154"/>
    </row>
    <row r="626" spans="1:8" s="607" customFormat="1" ht="15" customHeight="1" x14ac:dyDescent="0.25">
      <c r="A626" s="615"/>
      <c r="B626" s="1042" t="s">
        <v>1532</v>
      </c>
      <c r="C626" s="488" t="s">
        <v>1533</v>
      </c>
      <c r="D626" s="1040" t="s">
        <v>235</v>
      </c>
      <c r="E626" s="1038" t="s">
        <v>1614</v>
      </c>
      <c r="F626" s="769">
        <f>'Весь прайс'!F240</f>
        <v>2278</v>
      </c>
      <c r="G626" s="749">
        <f>F626*(1-G627)</f>
        <v>1708.5</v>
      </c>
      <c r="H626" s="588"/>
    </row>
    <row r="627" spans="1:8" s="607" customFormat="1" ht="15" customHeight="1" x14ac:dyDescent="0.2">
      <c r="A627" s="615"/>
      <c r="B627" s="1042"/>
      <c r="C627" s="1062" t="s">
        <v>1534</v>
      </c>
      <c r="D627" s="1040"/>
      <c r="E627" s="1039"/>
      <c r="F627" s="750">
        <v>0</v>
      </c>
      <c r="G627" s="751">
        <f>G1</f>
        <v>0.25</v>
      </c>
      <c r="H627" s="154"/>
    </row>
    <row r="628" spans="1:8" s="607" customFormat="1" ht="15" customHeight="1" x14ac:dyDescent="0.2">
      <c r="A628" s="615"/>
      <c r="B628" s="611"/>
      <c r="C628" s="1062"/>
      <c r="D628" s="608"/>
      <c r="E628" s="610"/>
      <c r="F628" s="769"/>
      <c r="G628" s="252"/>
      <c r="H628" s="154"/>
    </row>
    <row r="629" spans="1:8" ht="15" customHeight="1" x14ac:dyDescent="0.25">
      <c r="A629" s="333"/>
      <c r="B629" s="1042" t="s">
        <v>76</v>
      </c>
      <c r="C629" s="488" t="s">
        <v>269</v>
      </c>
      <c r="D629" s="1040" t="s">
        <v>235</v>
      </c>
      <c r="E629" s="1038" t="s">
        <v>1614</v>
      </c>
      <c r="F629" s="770">
        <f>'Весь прайс'!F241</f>
        <v>2374</v>
      </c>
      <c r="G629" s="749">
        <f>F629*(1-G630)</f>
        <v>1780.5</v>
      </c>
    </row>
    <row r="630" spans="1:8" ht="15" customHeight="1" x14ac:dyDescent="0.2">
      <c r="A630" s="333"/>
      <c r="B630" s="1042"/>
      <c r="C630" s="1037" t="s">
        <v>464</v>
      </c>
      <c r="D630" s="1040"/>
      <c r="E630" s="1039"/>
      <c r="F630" s="750">
        <v>0</v>
      </c>
      <c r="G630" s="751">
        <f>G1</f>
        <v>0.25</v>
      </c>
    </row>
    <row r="631" spans="1:8" s="258" customFormat="1" ht="15" customHeight="1" x14ac:dyDescent="0.2">
      <c r="A631" s="333"/>
      <c r="B631" s="248"/>
      <c r="C631" s="1037"/>
      <c r="D631" s="246"/>
      <c r="E631" s="240"/>
      <c r="F631" s="770"/>
      <c r="G631" s="252"/>
      <c r="H631" s="154"/>
    </row>
    <row r="632" spans="1:8" s="924" customFormat="1" ht="15" customHeight="1" x14ac:dyDescent="0.25">
      <c r="A632" s="918"/>
      <c r="B632" s="1042" t="s">
        <v>1709</v>
      </c>
      <c r="C632" s="966" t="s">
        <v>1710</v>
      </c>
      <c r="D632" s="1040" t="s">
        <v>235</v>
      </c>
      <c r="E632" s="1038" t="s">
        <v>1614</v>
      </c>
      <c r="F632" s="770">
        <f>'Весь прайс'!F242</f>
        <v>2861</v>
      </c>
      <c r="G632" s="749">
        <f>F632*(1-G633)</f>
        <v>2145.75</v>
      </c>
      <c r="H632" s="154"/>
    </row>
    <row r="633" spans="1:8" s="924" customFormat="1" ht="15" customHeight="1" x14ac:dyDescent="0.2">
      <c r="A633" s="918"/>
      <c r="B633" s="1042"/>
      <c r="C633" s="1037" t="s">
        <v>1714</v>
      </c>
      <c r="D633" s="1040"/>
      <c r="E633" s="1039"/>
      <c r="F633" s="750">
        <v>0</v>
      </c>
      <c r="G633" s="751">
        <f>G1</f>
        <v>0.25</v>
      </c>
      <c r="H633" s="154"/>
    </row>
    <row r="634" spans="1:8" s="924" customFormat="1" ht="15" customHeight="1" x14ac:dyDescent="0.2">
      <c r="A634" s="918"/>
      <c r="B634" s="917"/>
      <c r="C634" s="1037"/>
      <c r="D634" s="913"/>
      <c r="E634" s="921"/>
      <c r="F634" s="770"/>
      <c r="G634" s="252"/>
      <c r="H634" s="154"/>
    </row>
    <row r="635" spans="1:8" s="317" customFormat="1" ht="15" customHeight="1" x14ac:dyDescent="0.2">
      <c r="A635" s="333"/>
      <c r="B635" s="1024" t="s">
        <v>1470</v>
      </c>
      <c r="C635" s="1024"/>
      <c r="D635" s="1024"/>
      <c r="E635" s="1024"/>
      <c r="F635" s="320"/>
      <c r="G635" s="320"/>
      <c r="H635" s="154"/>
    </row>
    <row r="636" spans="1:8" s="317" customFormat="1" ht="15" customHeight="1" x14ac:dyDescent="0.2">
      <c r="A636" s="333"/>
      <c r="B636" s="1057" t="s">
        <v>435</v>
      </c>
      <c r="C636" s="194" t="s">
        <v>434</v>
      </c>
      <c r="D636" s="1040" t="s">
        <v>235</v>
      </c>
      <c r="E636" s="1038" t="s">
        <v>1614</v>
      </c>
      <c r="F636" s="770">
        <f>'Весь прайс'!F247</f>
        <v>438</v>
      </c>
      <c r="G636" s="749">
        <f>F636*(1-G637)</f>
        <v>328.5</v>
      </c>
      <c r="H636" s="154"/>
    </row>
    <row r="637" spans="1:8" s="317" customFormat="1" ht="15" customHeight="1" x14ac:dyDescent="0.2">
      <c r="A637" s="333"/>
      <c r="B637" s="1057"/>
      <c r="C637" s="506" t="s">
        <v>1415</v>
      </c>
      <c r="D637" s="1040"/>
      <c r="E637" s="1039"/>
      <c r="F637" s="750">
        <v>0</v>
      </c>
      <c r="G637" s="751">
        <f>G1</f>
        <v>0.25</v>
      </c>
      <c r="H637" s="154"/>
    </row>
    <row r="638" spans="1:8" s="338" customFormat="1" ht="15" customHeight="1" x14ac:dyDescent="0.2">
      <c r="A638" s="333"/>
      <c r="B638" s="331"/>
      <c r="C638" s="265"/>
      <c r="D638" s="332"/>
      <c r="E638" s="492"/>
      <c r="F638" s="750"/>
      <c r="G638" s="751"/>
      <c r="H638" s="154"/>
    </row>
    <row r="639" spans="1:8" s="338" customFormat="1" ht="15" customHeight="1" x14ac:dyDescent="0.2">
      <c r="A639" s="1054"/>
      <c r="B639" s="1046" t="s">
        <v>47</v>
      </c>
      <c r="C639" s="179" t="s">
        <v>200</v>
      </c>
      <c r="D639" s="1049" t="s">
        <v>372</v>
      </c>
      <c r="E639" s="1038" t="s">
        <v>1614</v>
      </c>
      <c r="F639" s="748">
        <f>'Весь прайс'!F64</f>
        <v>108</v>
      </c>
      <c r="G639" s="749">
        <f>F639*(1-G640)</f>
        <v>81</v>
      </c>
      <c r="H639" s="154"/>
    </row>
    <row r="640" spans="1:8" s="338" customFormat="1" ht="15" customHeight="1" x14ac:dyDescent="0.2">
      <c r="A640" s="1054"/>
      <c r="B640" s="1046"/>
      <c r="C640" s="355" t="s">
        <v>341</v>
      </c>
      <c r="D640" s="1049"/>
      <c r="E640" s="1039"/>
      <c r="F640" s="750">
        <v>0</v>
      </c>
      <c r="G640" s="751">
        <f>G1</f>
        <v>0.25</v>
      </c>
      <c r="H640" s="154"/>
    </row>
    <row r="641" spans="1:10" s="317" customFormat="1" ht="15" customHeight="1" x14ac:dyDescent="0.2">
      <c r="A641" s="1054"/>
      <c r="B641" s="337"/>
      <c r="C641" s="207"/>
      <c r="D641" s="334"/>
      <c r="E641" s="335"/>
      <c r="F641" s="750"/>
      <c r="G641" s="751"/>
      <c r="H641" s="154"/>
    </row>
    <row r="642" spans="1:10" s="317" customFormat="1" ht="15" customHeight="1" x14ac:dyDescent="0.2">
      <c r="A642" s="1023" t="s">
        <v>1465</v>
      </c>
      <c r="B642" s="1023"/>
      <c r="C642" s="1023"/>
      <c r="D642" s="1023"/>
      <c r="E642" s="1023"/>
      <c r="F642" s="832"/>
      <c r="G642" s="981"/>
      <c r="H642" s="154"/>
    </row>
    <row r="643" spans="1:10" s="529" customFormat="1" ht="15" customHeight="1" x14ac:dyDescent="0.25">
      <c r="A643" s="538"/>
      <c r="B643" s="1042" t="s">
        <v>1467</v>
      </c>
      <c r="C643" s="537" t="s">
        <v>270</v>
      </c>
      <c r="D643" s="1040" t="s">
        <v>235</v>
      </c>
      <c r="E643" s="1038" t="s">
        <v>1614</v>
      </c>
      <c r="F643" s="769">
        <f>'Весь прайс'!F243</f>
        <v>4758</v>
      </c>
      <c r="G643" s="749">
        <f>F643*(1-G644)</f>
        <v>3568.5</v>
      </c>
      <c r="H643" s="154"/>
    </row>
    <row r="644" spans="1:10" s="529" customFormat="1" ht="15" customHeight="1" x14ac:dyDescent="0.2">
      <c r="A644" s="538"/>
      <c r="B644" s="1042"/>
      <c r="C644" s="1076" t="s">
        <v>1468</v>
      </c>
      <c r="D644" s="1040"/>
      <c r="E644" s="1039"/>
      <c r="F644" s="750">
        <v>0</v>
      </c>
      <c r="G644" s="751">
        <f>G1</f>
        <v>0.25</v>
      </c>
      <c r="H644" s="154"/>
    </row>
    <row r="645" spans="1:10" s="529" customFormat="1" ht="15" customHeight="1" x14ac:dyDescent="0.2">
      <c r="A645" s="538"/>
      <c r="B645" s="525"/>
      <c r="C645" s="1076"/>
      <c r="D645" s="524"/>
      <c r="E645" s="526"/>
      <c r="F645" s="769"/>
      <c r="G645" s="252"/>
      <c r="H645" s="154"/>
    </row>
    <row r="646" spans="1:10" ht="15" customHeight="1" x14ac:dyDescent="0.25">
      <c r="A646" s="538"/>
      <c r="B646" s="1042" t="s">
        <v>77</v>
      </c>
      <c r="C646" s="488" t="s">
        <v>271</v>
      </c>
      <c r="D646" s="1040" t="s">
        <v>235</v>
      </c>
      <c r="E646" s="1038" t="s">
        <v>1614</v>
      </c>
      <c r="F646" s="769">
        <f>'Весь прайс'!F244</f>
        <v>5292</v>
      </c>
      <c r="G646" s="749">
        <f>F646*(1-G647)</f>
        <v>3969</v>
      </c>
    </row>
    <row r="647" spans="1:10" ht="15" customHeight="1" x14ac:dyDescent="0.2">
      <c r="B647" s="1042"/>
      <c r="C647" s="1037" t="s">
        <v>466</v>
      </c>
      <c r="D647" s="1040"/>
      <c r="E647" s="1039"/>
      <c r="F647" s="750">
        <v>0</v>
      </c>
      <c r="G647" s="751">
        <f>G1</f>
        <v>0.25</v>
      </c>
    </row>
    <row r="648" spans="1:10" s="258" customFormat="1" ht="15" customHeight="1" x14ac:dyDescent="0.2">
      <c r="B648" s="248"/>
      <c r="C648" s="1037"/>
      <c r="D648" s="246"/>
      <c r="E648" s="240"/>
      <c r="F648" s="769"/>
      <c r="G648" s="252"/>
      <c r="H648" s="154"/>
    </row>
    <row r="649" spans="1:10" s="317" customFormat="1" ht="15" customHeight="1" x14ac:dyDescent="0.2">
      <c r="B649" s="318"/>
      <c r="C649" s="1037"/>
      <c r="D649" s="313"/>
      <c r="E649" s="316"/>
      <c r="F649" s="769"/>
      <c r="G649" s="252"/>
      <c r="H649" s="154"/>
      <c r="J649" s="665"/>
    </row>
    <row r="650" spans="1:10" ht="15" customHeight="1" x14ac:dyDescent="0.25">
      <c r="B650" s="1042" t="s">
        <v>78</v>
      </c>
      <c r="C650" s="488" t="s">
        <v>272</v>
      </c>
      <c r="D650" s="1040" t="s">
        <v>235</v>
      </c>
      <c r="E650" s="1038" t="s">
        <v>1614</v>
      </c>
      <c r="F650" s="769">
        <f>'Весь прайс'!F245</f>
        <v>6532</v>
      </c>
      <c r="G650" s="749">
        <f>F650*(1-G651)</f>
        <v>4899</v>
      </c>
    </row>
    <row r="651" spans="1:10" ht="15" customHeight="1" x14ac:dyDescent="0.2">
      <c r="B651" s="1042"/>
      <c r="C651" s="1037" t="s">
        <v>1466</v>
      </c>
      <c r="D651" s="1040"/>
      <c r="E651" s="1039"/>
      <c r="F651" s="750">
        <v>0</v>
      </c>
      <c r="G651" s="751">
        <f>G1</f>
        <v>0.25</v>
      </c>
    </row>
    <row r="652" spans="1:10" s="258" customFormat="1" ht="15" customHeight="1" x14ac:dyDescent="0.2">
      <c r="B652" s="248"/>
      <c r="C652" s="1037"/>
      <c r="D652" s="246"/>
      <c r="E652" s="240"/>
      <c r="F652" s="769"/>
      <c r="G652" s="252"/>
      <c r="H652" s="154"/>
    </row>
    <row r="653" spans="1:10" s="317" customFormat="1" ht="15" customHeight="1" x14ac:dyDescent="0.2">
      <c r="B653" s="318"/>
      <c r="C653" s="1037"/>
      <c r="D653" s="313"/>
      <c r="E653" s="316"/>
      <c r="F653" s="769"/>
      <c r="G653" s="252"/>
      <c r="H653" s="154"/>
    </row>
    <row r="654" spans="1:10" s="317" customFormat="1" ht="15" customHeight="1" x14ac:dyDescent="0.2">
      <c r="B654" s="1024" t="s">
        <v>438</v>
      </c>
      <c r="C654" s="1024"/>
      <c r="D654" s="1024"/>
      <c r="E654" s="1024"/>
      <c r="F654" s="320"/>
      <c r="G654" s="320"/>
      <c r="H654" s="154"/>
    </row>
    <row r="655" spans="1:10" s="317" customFormat="1" ht="15" customHeight="1" x14ac:dyDescent="0.2">
      <c r="A655" s="1053"/>
      <c r="B655" s="1057" t="s">
        <v>437</v>
      </c>
      <c r="C655" s="194" t="s">
        <v>436</v>
      </c>
      <c r="D655" s="1040" t="s">
        <v>235</v>
      </c>
      <c r="E655" s="1038" t="s">
        <v>1614</v>
      </c>
      <c r="F655" s="770">
        <f>'Весь прайс'!F248</f>
        <v>1052</v>
      </c>
      <c r="G655" s="749">
        <f>F655*(1-G656)</f>
        <v>789</v>
      </c>
      <c r="H655" s="154"/>
    </row>
    <row r="656" spans="1:10" s="317" customFormat="1" ht="15" customHeight="1" x14ac:dyDescent="0.2">
      <c r="A656" s="1053"/>
      <c r="B656" s="1057"/>
      <c r="C656" s="1087" t="s">
        <v>341</v>
      </c>
      <c r="D656" s="1040"/>
      <c r="E656" s="1039"/>
      <c r="F656" s="750">
        <v>0</v>
      </c>
      <c r="G656" s="751">
        <f>G1</f>
        <v>0.25</v>
      </c>
      <c r="H656" s="154"/>
    </row>
    <row r="657" spans="1:10" s="317" customFormat="1" ht="15" customHeight="1" x14ac:dyDescent="0.2">
      <c r="B657" s="318"/>
      <c r="C657" s="1087"/>
      <c r="D657" s="313"/>
      <c r="E657" s="495"/>
      <c r="F657" s="769"/>
      <c r="G657" s="252"/>
      <c r="H657" s="154"/>
    </row>
    <row r="658" spans="1:10" s="338" customFormat="1" ht="15" customHeight="1" x14ac:dyDescent="0.2">
      <c r="A658" s="149"/>
      <c r="B658" s="1034" t="s">
        <v>292</v>
      </c>
      <c r="C658" s="179" t="s">
        <v>293</v>
      </c>
      <c r="D658" s="1049" t="s">
        <v>372</v>
      </c>
      <c r="E658" s="1038" t="s">
        <v>1614</v>
      </c>
      <c r="F658" s="753">
        <f>'Весь прайс'!F87</f>
        <v>248</v>
      </c>
      <c r="G658" s="749">
        <f>F658*(1-G659)</f>
        <v>186</v>
      </c>
      <c r="H658" s="154"/>
    </row>
    <row r="659" spans="1:10" s="338" customFormat="1" ht="15" customHeight="1" x14ac:dyDescent="0.2">
      <c r="A659" s="149"/>
      <c r="B659" s="1034"/>
      <c r="C659" s="355" t="s">
        <v>341</v>
      </c>
      <c r="D659" s="1049"/>
      <c r="E659" s="1039"/>
      <c r="F659" s="750">
        <v>0</v>
      </c>
      <c r="G659" s="751">
        <f>G1</f>
        <v>0.25</v>
      </c>
      <c r="H659" s="154"/>
      <c r="J659" s="665"/>
    </row>
    <row r="660" spans="1:10" s="338" customFormat="1" ht="15" customHeight="1" x14ac:dyDescent="0.2">
      <c r="A660" s="149"/>
      <c r="B660" s="373"/>
      <c r="C660" s="207"/>
      <c r="D660" s="371"/>
      <c r="E660" s="372"/>
      <c r="F660" s="750"/>
      <c r="G660" s="751"/>
      <c r="H660" s="154"/>
    </row>
    <row r="661" spans="1:10" ht="19.5" customHeight="1" x14ac:dyDescent="0.2">
      <c r="A661" s="1023" t="s">
        <v>441</v>
      </c>
      <c r="B661" s="1023"/>
      <c r="C661" s="1023"/>
      <c r="D661" s="1023"/>
      <c r="E661" s="1023"/>
      <c r="F661" s="832"/>
      <c r="G661" s="981"/>
    </row>
    <row r="662" spans="1:10" ht="15" customHeight="1" x14ac:dyDescent="0.2">
      <c r="A662" s="1053"/>
      <c r="B662" s="1057" t="s">
        <v>79</v>
      </c>
      <c r="C662" s="505" t="s">
        <v>274</v>
      </c>
      <c r="D662" s="1040" t="s">
        <v>235</v>
      </c>
      <c r="E662" s="1038" t="s">
        <v>1614</v>
      </c>
      <c r="F662" s="770">
        <f>'Весь прайс'!F250</f>
        <v>1438</v>
      </c>
      <c r="G662" s="749">
        <f>F662*(1-G663)</f>
        <v>1078.5</v>
      </c>
    </row>
    <row r="663" spans="1:10" ht="15" customHeight="1" x14ac:dyDescent="0.2">
      <c r="A663" s="1053"/>
      <c r="B663" s="1057"/>
      <c r="C663" s="1082" t="s">
        <v>1418</v>
      </c>
      <c r="D663" s="1040"/>
      <c r="E663" s="1039"/>
      <c r="F663" s="750">
        <v>0</v>
      </c>
      <c r="G663" s="751">
        <f>G1</f>
        <v>0.25</v>
      </c>
      <c r="I663" s="665"/>
    </row>
    <row r="664" spans="1:10" s="258" customFormat="1" ht="15" customHeight="1" x14ac:dyDescent="0.2">
      <c r="A664" s="1053"/>
      <c r="B664" s="243"/>
      <c r="C664" s="1082"/>
      <c r="D664" s="246"/>
      <c r="E664" s="240"/>
      <c r="F664" s="770"/>
      <c r="G664" s="252"/>
      <c r="H664" s="154"/>
    </row>
    <row r="665" spans="1:10" s="317" customFormat="1" ht="15" customHeight="1" x14ac:dyDescent="0.2">
      <c r="A665" s="1053"/>
      <c r="B665" s="1057" t="s">
        <v>80</v>
      </c>
      <c r="C665" s="505" t="s">
        <v>273</v>
      </c>
      <c r="D665" s="1040" t="s">
        <v>235</v>
      </c>
      <c r="E665" s="1038" t="s">
        <v>1614</v>
      </c>
      <c r="F665" s="770">
        <f>'Весь прайс'!F251</f>
        <v>1545</v>
      </c>
      <c r="G665" s="749">
        <f>F665*(1-G666)</f>
        <v>1158.75</v>
      </c>
      <c r="H665" s="154"/>
      <c r="J665" s="667"/>
    </row>
    <row r="666" spans="1:10" s="317" customFormat="1" ht="15" customHeight="1" x14ac:dyDescent="0.2">
      <c r="A666" s="1053"/>
      <c r="B666" s="1057"/>
      <c r="C666" s="1082" t="s">
        <v>1417</v>
      </c>
      <c r="D666" s="1040"/>
      <c r="E666" s="1039"/>
      <c r="F666" s="750">
        <v>0</v>
      </c>
      <c r="G666" s="751">
        <f>G1</f>
        <v>0.25</v>
      </c>
      <c r="H666" s="154"/>
    </row>
    <row r="667" spans="1:10" s="317" customFormat="1" ht="15" customHeight="1" x14ac:dyDescent="0.2">
      <c r="A667" s="1053"/>
      <c r="B667" s="312"/>
      <c r="C667" s="1082"/>
      <c r="D667" s="313"/>
      <c r="E667" s="314"/>
      <c r="F667" s="750"/>
      <c r="G667" s="751"/>
      <c r="H667" s="582"/>
    </row>
    <row r="668" spans="1:10" s="317" customFormat="1" ht="15" customHeight="1" x14ac:dyDescent="0.2">
      <c r="A668" s="1053"/>
      <c r="B668" s="1024" t="s">
        <v>442</v>
      </c>
      <c r="C668" s="1024"/>
      <c r="D668" s="1024"/>
      <c r="E668" s="1024"/>
      <c r="F668" s="320"/>
      <c r="G668" s="320"/>
      <c r="H668" s="154"/>
    </row>
    <row r="669" spans="1:10" s="317" customFormat="1" ht="15" customHeight="1" x14ac:dyDescent="0.2">
      <c r="A669" s="1053"/>
      <c r="B669" s="1057" t="s">
        <v>440</v>
      </c>
      <c r="C669" s="194" t="s">
        <v>439</v>
      </c>
      <c r="D669" s="1040" t="s">
        <v>235</v>
      </c>
      <c r="E669" s="1038" t="s">
        <v>1614</v>
      </c>
      <c r="F669" s="770">
        <f>'Весь прайс'!F257</f>
        <v>668</v>
      </c>
      <c r="G669" s="749">
        <f>F669*(1-G670)</f>
        <v>501</v>
      </c>
      <c r="H669" s="154"/>
    </row>
    <row r="670" spans="1:10" s="317" customFormat="1" ht="15" customHeight="1" x14ac:dyDescent="0.2">
      <c r="A670" s="1053"/>
      <c r="B670" s="1057"/>
      <c r="C670" s="361" t="s">
        <v>341</v>
      </c>
      <c r="D670" s="1040"/>
      <c r="E670" s="1039"/>
      <c r="F670" s="750">
        <v>0</v>
      </c>
      <c r="G670" s="751">
        <f>G1</f>
        <v>0.25</v>
      </c>
      <c r="H670" s="154"/>
    </row>
    <row r="671" spans="1:10" s="317" customFormat="1" ht="15" customHeight="1" x14ac:dyDescent="0.2">
      <c r="A671" s="1053"/>
      <c r="B671" s="312"/>
      <c r="C671" s="504"/>
      <c r="D671" s="313"/>
      <c r="E671" s="316"/>
      <c r="F671" s="770"/>
      <c r="G671" s="252"/>
      <c r="H671" s="154"/>
    </row>
    <row r="672" spans="1:10" s="338" customFormat="1" ht="15" customHeight="1" x14ac:dyDescent="0.2">
      <c r="A672" s="1054"/>
      <c r="B672" s="1046" t="s">
        <v>47</v>
      </c>
      <c r="C672" s="179" t="s">
        <v>200</v>
      </c>
      <c r="D672" s="1049" t="s">
        <v>372</v>
      </c>
      <c r="E672" s="1038" t="s">
        <v>1614</v>
      </c>
      <c r="F672" s="748">
        <f>'Весь прайс'!F64</f>
        <v>108</v>
      </c>
      <c r="G672" s="749">
        <f>F672*(1-G673)</f>
        <v>81</v>
      </c>
      <c r="H672" s="154"/>
    </row>
    <row r="673" spans="1:10" s="338" customFormat="1" ht="15" customHeight="1" x14ac:dyDescent="0.2">
      <c r="A673" s="1054"/>
      <c r="B673" s="1046"/>
      <c r="C673" s="355" t="s">
        <v>341</v>
      </c>
      <c r="D673" s="1049"/>
      <c r="E673" s="1039"/>
      <c r="F673" s="750">
        <v>0</v>
      </c>
      <c r="G673" s="751">
        <f>G1</f>
        <v>0.25</v>
      </c>
      <c r="H673" s="154"/>
    </row>
    <row r="674" spans="1:10" s="338" customFormat="1" ht="15" customHeight="1" x14ac:dyDescent="0.2">
      <c r="A674" s="1054"/>
      <c r="B674" s="337"/>
      <c r="C674" s="207"/>
      <c r="D674" s="334"/>
      <c r="E674" s="335"/>
      <c r="F674" s="750"/>
      <c r="G674" s="751"/>
      <c r="H674" s="154"/>
    </row>
    <row r="675" spans="1:10" s="317" customFormat="1" ht="15" customHeight="1" x14ac:dyDescent="0.2">
      <c r="A675" s="1023" t="s">
        <v>1675</v>
      </c>
      <c r="B675" s="1023"/>
      <c r="C675" s="1023"/>
      <c r="D675" s="1023"/>
      <c r="E675" s="1023"/>
      <c r="F675" s="832"/>
      <c r="G675" s="981"/>
      <c r="H675" s="154"/>
    </row>
    <row r="676" spans="1:10" ht="15" customHeight="1" x14ac:dyDescent="0.25">
      <c r="A676" s="315"/>
      <c r="B676" s="1042" t="s">
        <v>1664</v>
      </c>
      <c r="C676" s="895" t="s">
        <v>1665</v>
      </c>
      <c r="D676" s="1040" t="s">
        <v>235</v>
      </c>
      <c r="E676" s="1038" t="s">
        <v>1614</v>
      </c>
      <c r="F676" s="769">
        <f>'Весь прайс'!F252</f>
        <v>2911</v>
      </c>
      <c r="G676" s="749">
        <f>F676*(1-G677)</f>
        <v>2183.25</v>
      </c>
    </row>
    <row r="677" spans="1:10" ht="15" customHeight="1" x14ac:dyDescent="0.2">
      <c r="A677" s="315"/>
      <c r="B677" s="1042"/>
      <c r="C677" s="1069" t="s">
        <v>1677</v>
      </c>
      <c r="D677" s="1040"/>
      <c r="E677" s="1039"/>
      <c r="F677" s="750">
        <v>0</v>
      </c>
      <c r="G677" s="751">
        <f>G1</f>
        <v>0.25</v>
      </c>
    </row>
    <row r="678" spans="1:10" s="852" customFormat="1" ht="15" customHeight="1" x14ac:dyDescent="0.2">
      <c r="A678" s="844"/>
      <c r="B678" s="841"/>
      <c r="C678" s="1069"/>
      <c r="D678" s="842"/>
      <c r="E678" s="855"/>
      <c r="F678" s="750"/>
      <c r="G678" s="751"/>
      <c r="H678" s="154"/>
    </row>
    <row r="679" spans="1:10" s="852" customFormat="1" ht="15" customHeight="1" x14ac:dyDescent="0.25">
      <c r="A679" s="844"/>
      <c r="B679" s="1042" t="s">
        <v>81</v>
      </c>
      <c r="C679" s="488" t="s">
        <v>275</v>
      </c>
      <c r="D679" s="1040" t="s">
        <v>235</v>
      </c>
      <c r="E679" s="1038" t="s">
        <v>1614</v>
      </c>
      <c r="F679" s="769">
        <f>'Весь прайс'!F253</f>
        <v>3030</v>
      </c>
      <c r="G679" s="749">
        <f>F679*(1-G680)</f>
        <v>2272.5</v>
      </c>
      <c r="H679" s="154"/>
    </row>
    <row r="680" spans="1:10" s="852" customFormat="1" ht="15" customHeight="1" x14ac:dyDescent="0.2">
      <c r="A680" s="844"/>
      <c r="B680" s="1042"/>
      <c r="C680" s="1069" t="s">
        <v>470</v>
      </c>
      <c r="D680" s="1040"/>
      <c r="E680" s="1039"/>
      <c r="F680" s="750">
        <v>0</v>
      </c>
      <c r="G680" s="751">
        <f>G1</f>
        <v>0.25</v>
      </c>
      <c r="H680" s="154"/>
      <c r="J680" s="896"/>
    </row>
    <row r="681" spans="1:10" s="852" customFormat="1" ht="15" customHeight="1" x14ac:dyDescent="0.2">
      <c r="A681" s="844"/>
      <c r="B681" s="841"/>
      <c r="C681" s="1069"/>
      <c r="D681" s="842"/>
      <c r="E681" s="855"/>
      <c r="F681" s="750"/>
      <c r="G681" s="751"/>
      <c r="H681" s="154"/>
    </row>
    <row r="682" spans="1:10" s="852" customFormat="1" ht="15" customHeight="1" x14ac:dyDescent="0.25">
      <c r="A682" s="844"/>
      <c r="B682" s="1057" t="s">
        <v>1662</v>
      </c>
      <c r="C682" s="895" t="s">
        <v>1663</v>
      </c>
      <c r="D682" s="1040" t="s">
        <v>235</v>
      </c>
      <c r="E682" s="1038" t="s">
        <v>1614</v>
      </c>
      <c r="F682" s="770">
        <f>'Весь прайс'!F254</f>
        <v>5074</v>
      </c>
      <c r="G682" s="749">
        <f>F682*(1-G683)</f>
        <v>3805.5</v>
      </c>
      <c r="H682" s="154"/>
    </row>
    <row r="683" spans="1:10" s="852" customFormat="1" ht="15" customHeight="1" x14ac:dyDescent="0.2">
      <c r="A683" s="844"/>
      <c r="B683" s="1057"/>
      <c r="C683" s="1069" t="s">
        <v>1678</v>
      </c>
      <c r="D683" s="1040"/>
      <c r="E683" s="1039"/>
      <c r="F683" s="750">
        <v>0</v>
      </c>
      <c r="G683" s="751">
        <f>G1</f>
        <v>0.25</v>
      </c>
      <c r="H683" s="154"/>
    </row>
    <row r="684" spans="1:10" s="852" customFormat="1" ht="15" customHeight="1" x14ac:dyDescent="0.2">
      <c r="A684" s="844"/>
      <c r="B684" s="845"/>
      <c r="C684" s="1069"/>
      <c r="D684" s="842"/>
      <c r="E684" s="840"/>
      <c r="F684" s="750"/>
      <c r="G684" s="751"/>
      <c r="H684" s="154"/>
    </row>
    <row r="685" spans="1:10" ht="15" customHeight="1" x14ac:dyDescent="0.25">
      <c r="A685" s="315"/>
      <c r="B685" s="1057" t="s">
        <v>82</v>
      </c>
      <c r="C685" s="488" t="s">
        <v>276</v>
      </c>
      <c r="D685" s="1040" t="s">
        <v>235</v>
      </c>
      <c r="E685" s="1038" t="s">
        <v>1614</v>
      </c>
      <c r="F685" s="770">
        <f>'Весь прайс'!F255</f>
        <v>5208</v>
      </c>
      <c r="G685" s="749">
        <f>F685*(1-G686)</f>
        <v>3906</v>
      </c>
    </row>
    <row r="686" spans="1:10" ht="15" customHeight="1" x14ac:dyDescent="0.2">
      <c r="A686" s="315"/>
      <c r="B686" s="1057"/>
      <c r="C686" s="1069" t="s">
        <v>469</v>
      </c>
      <c r="D686" s="1040"/>
      <c r="E686" s="1039"/>
      <c r="F686" s="750">
        <v>0</v>
      </c>
      <c r="G686" s="751">
        <f>G1</f>
        <v>0.25</v>
      </c>
    </row>
    <row r="687" spans="1:10" s="317" customFormat="1" ht="15" customHeight="1" x14ac:dyDescent="0.2">
      <c r="A687" s="315"/>
      <c r="B687" s="312"/>
      <c r="C687" s="1069"/>
      <c r="D687" s="313"/>
      <c r="E687" s="314"/>
      <c r="F687" s="750"/>
      <c r="G687" s="751"/>
      <c r="H687" s="154"/>
    </row>
    <row r="688" spans="1:10" s="317" customFormat="1" ht="15" customHeight="1" x14ac:dyDescent="0.2">
      <c r="A688" s="315"/>
      <c r="B688" s="1024" t="s">
        <v>443</v>
      </c>
      <c r="C688" s="1024"/>
      <c r="D688" s="1024"/>
      <c r="E688" s="1024"/>
      <c r="F688" s="320"/>
      <c r="G688" s="320"/>
      <c r="H688" s="154"/>
    </row>
    <row r="689" spans="1:9" s="317" customFormat="1" ht="15" customHeight="1" x14ac:dyDescent="0.2">
      <c r="A689" s="315"/>
      <c r="B689" s="1057" t="s">
        <v>445</v>
      </c>
      <c r="C689" s="194" t="s">
        <v>444</v>
      </c>
      <c r="D689" s="1040" t="s">
        <v>235</v>
      </c>
      <c r="E689" s="1038" t="s">
        <v>1614</v>
      </c>
      <c r="F689" s="770">
        <v>1134</v>
      </c>
      <c r="G689" s="749">
        <f>F689*(1-G690)</f>
        <v>850.5</v>
      </c>
      <c r="H689" s="154"/>
    </row>
    <row r="690" spans="1:9" s="317" customFormat="1" ht="15" customHeight="1" x14ac:dyDescent="0.2">
      <c r="A690" s="315"/>
      <c r="B690" s="1057"/>
      <c r="C690" s="494" t="s">
        <v>341</v>
      </c>
      <c r="D690" s="1040"/>
      <c r="E690" s="1039"/>
      <c r="F690" s="750">
        <v>0</v>
      </c>
      <c r="G690" s="751">
        <f>G1</f>
        <v>0.25</v>
      </c>
      <c r="H690" s="154"/>
    </row>
    <row r="691" spans="1:9" s="317" customFormat="1" ht="15" customHeight="1" x14ac:dyDescent="0.2">
      <c r="A691" s="315"/>
      <c r="B691" s="312"/>
      <c r="C691" s="521" t="s">
        <v>1676</v>
      </c>
      <c r="D691" s="313"/>
      <c r="E691" s="314"/>
      <c r="F691" s="750"/>
      <c r="G691" s="751"/>
      <c r="H691" s="154"/>
    </row>
    <row r="692" spans="1:9" s="374" customFormat="1" ht="15" customHeight="1" x14ac:dyDescent="0.2">
      <c r="A692" s="1053"/>
      <c r="B692" s="1034" t="s">
        <v>292</v>
      </c>
      <c r="C692" s="179" t="s">
        <v>293</v>
      </c>
      <c r="D692" s="1049" t="s">
        <v>372</v>
      </c>
      <c r="E692" s="1038" t="s">
        <v>1614</v>
      </c>
      <c r="F692" s="753">
        <f>F145</f>
        <v>248</v>
      </c>
      <c r="G692" s="749">
        <f>F692*(1-G693)</f>
        <v>186</v>
      </c>
      <c r="H692" s="154"/>
    </row>
    <row r="693" spans="1:9" s="374" customFormat="1" ht="15" customHeight="1" x14ac:dyDescent="0.2">
      <c r="A693" s="1053"/>
      <c r="B693" s="1034"/>
      <c r="C693" s="355" t="s">
        <v>341</v>
      </c>
      <c r="D693" s="1049"/>
      <c r="E693" s="1039"/>
      <c r="F693" s="750">
        <v>0</v>
      </c>
      <c r="G693" s="751">
        <f>G1</f>
        <v>0.25</v>
      </c>
      <c r="H693" s="154"/>
    </row>
    <row r="694" spans="1:9" s="924" customFormat="1" ht="15" customHeight="1" x14ac:dyDescent="0.2">
      <c r="A694" s="1053"/>
      <c r="B694" s="1034" t="s">
        <v>1682</v>
      </c>
      <c r="C694" s="912" t="s">
        <v>1661</v>
      </c>
      <c r="D694" s="1049" t="s">
        <v>372</v>
      </c>
      <c r="E694" s="1038" t="s">
        <v>1614</v>
      </c>
      <c r="F694" s="753">
        <f>'Весь прайс'!F259</f>
        <v>1810</v>
      </c>
      <c r="G694" s="749">
        <f>F694*(1-G695)</f>
        <v>1357.5</v>
      </c>
      <c r="H694" s="154"/>
    </row>
    <row r="695" spans="1:9" s="374" customFormat="1" ht="15" customHeight="1" x14ac:dyDescent="0.2">
      <c r="A695" s="1053"/>
      <c r="B695" s="1034"/>
      <c r="C695" s="355"/>
      <c r="D695" s="1049"/>
      <c r="E695" s="1039"/>
      <c r="F695" s="750">
        <v>0</v>
      </c>
      <c r="G695" s="751">
        <f>G1</f>
        <v>0.25</v>
      </c>
      <c r="H695" s="154"/>
    </row>
    <row r="696" spans="1:9" s="519" customFormat="1" ht="15" customHeight="1" x14ac:dyDescent="0.2">
      <c r="A696" s="1023" t="s">
        <v>1438</v>
      </c>
      <c r="B696" s="1023"/>
      <c r="C696" s="1023"/>
      <c r="D696" s="1023"/>
      <c r="E696" s="1023"/>
      <c r="F696" s="832"/>
      <c r="G696" s="981"/>
      <c r="H696" s="154"/>
    </row>
    <row r="697" spans="1:9" s="519" customFormat="1" ht="15" customHeight="1" x14ac:dyDescent="0.25">
      <c r="A697" s="1053"/>
      <c r="B697" s="1057" t="s">
        <v>1433</v>
      </c>
      <c r="C697" s="488" t="s">
        <v>1432</v>
      </c>
      <c r="D697" s="1040" t="s">
        <v>235</v>
      </c>
      <c r="E697" s="1038" t="s">
        <v>1614</v>
      </c>
      <c r="F697" s="770">
        <f>'Весь прайс'!F261</f>
        <v>2112</v>
      </c>
      <c r="G697" s="749">
        <f>F697*(1-G698)</f>
        <v>1584</v>
      </c>
      <c r="H697" s="154"/>
    </row>
    <row r="698" spans="1:9" s="519" customFormat="1" ht="15" customHeight="1" x14ac:dyDescent="0.2">
      <c r="A698" s="1053"/>
      <c r="B698" s="1057"/>
      <c r="C698" s="1081" t="s">
        <v>1437</v>
      </c>
      <c r="D698" s="1040"/>
      <c r="E698" s="1039"/>
      <c r="F698" s="750">
        <v>0</v>
      </c>
      <c r="G698" s="751">
        <f>G1</f>
        <v>0.25</v>
      </c>
      <c r="H698" s="154"/>
    </row>
    <row r="699" spans="1:9" s="519" customFormat="1" ht="15" customHeight="1" x14ac:dyDescent="0.2">
      <c r="A699" s="1053"/>
      <c r="B699" s="514"/>
      <c r="C699" s="1081"/>
      <c r="D699" s="513"/>
      <c r="E699" s="512"/>
      <c r="F699" s="770"/>
      <c r="G699" s="252"/>
      <c r="H699" s="154"/>
    </row>
    <row r="700" spans="1:9" s="852" customFormat="1" ht="15" customHeight="1" x14ac:dyDescent="0.25">
      <c r="A700" s="1053"/>
      <c r="B700" s="1057" t="s">
        <v>1679</v>
      </c>
      <c r="C700" s="895" t="s">
        <v>1632</v>
      </c>
      <c r="D700" s="1040" t="s">
        <v>235</v>
      </c>
      <c r="E700" s="1038" t="s">
        <v>1614</v>
      </c>
      <c r="F700" s="770">
        <f>'Весь прайс'!F262</f>
        <v>2269</v>
      </c>
      <c r="G700" s="749">
        <f>F700*(1-G701)</f>
        <v>1701.75</v>
      </c>
      <c r="H700" s="154"/>
    </row>
    <row r="701" spans="1:9" s="852" customFormat="1" ht="15" customHeight="1" x14ac:dyDescent="0.2">
      <c r="A701" s="1053"/>
      <c r="B701" s="1057"/>
      <c r="C701" s="1081" t="s">
        <v>1680</v>
      </c>
      <c r="D701" s="1040"/>
      <c r="E701" s="1039"/>
      <c r="F701" s="750">
        <v>0</v>
      </c>
      <c r="G701" s="751">
        <f>G1</f>
        <v>0.25</v>
      </c>
      <c r="H701" s="154"/>
    </row>
    <row r="702" spans="1:9" s="852" customFormat="1" ht="15" customHeight="1" x14ac:dyDescent="0.2">
      <c r="A702" s="1053"/>
      <c r="B702" s="845"/>
      <c r="C702" s="1081"/>
      <c r="D702" s="842"/>
      <c r="E702" s="839"/>
      <c r="F702" s="770"/>
      <c r="G702" s="252"/>
      <c r="H702" s="154"/>
    </row>
    <row r="703" spans="1:9" s="519" customFormat="1" ht="15" customHeight="1" x14ac:dyDescent="0.2">
      <c r="A703" s="1053"/>
      <c r="B703" s="1024" t="s">
        <v>1436</v>
      </c>
      <c r="C703" s="1024"/>
      <c r="D703" s="1024"/>
      <c r="E703" s="1024"/>
      <c r="F703" s="320"/>
      <c r="G703" s="320"/>
      <c r="H703" s="154"/>
      <c r="I703" s="665"/>
    </row>
    <row r="704" spans="1:9" s="519" customFormat="1" ht="15" customHeight="1" x14ac:dyDescent="0.2">
      <c r="A704" s="1053"/>
      <c r="B704" s="1057" t="s">
        <v>1435</v>
      </c>
      <c r="C704" s="194" t="s">
        <v>1434</v>
      </c>
      <c r="D704" s="1040" t="s">
        <v>235</v>
      </c>
      <c r="E704" s="1038" t="s">
        <v>1614</v>
      </c>
      <c r="F704" s="770">
        <f>'Весь прайс'!F263</f>
        <v>1342</v>
      </c>
      <c r="G704" s="749">
        <f>F704*(1-G705)</f>
        <v>1006.5</v>
      </c>
      <c r="H704" s="154"/>
    </row>
    <row r="705" spans="1:8" s="519" customFormat="1" ht="15" customHeight="1" x14ac:dyDescent="0.2">
      <c r="A705" s="1053"/>
      <c r="B705" s="1057"/>
      <c r="C705" s="1082" t="s">
        <v>1439</v>
      </c>
      <c r="D705" s="1040"/>
      <c r="E705" s="1039"/>
      <c r="F705" s="750">
        <v>0</v>
      </c>
      <c r="G705" s="751">
        <f>G1</f>
        <v>0.25</v>
      </c>
      <c r="H705" s="154"/>
    </row>
    <row r="706" spans="1:8" s="519" customFormat="1" ht="15" customHeight="1" x14ac:dyDescent="0.2">
      <c r="A706" s="1053"/>
      <c r="B706" s="514"/>
      <c r="C706" s="1082"/>
      <c r="D706" s="513"/>
      <c r="E706" s="512"/>
      <c r="F706" s="770"/>
      <c r="G706" s="252"/>
      <c r="H706" s="154"/>
    </row>
    <row r="707" spans="1:8" s="519" customFormat="1" ht="15" customHeight="1" x14ac:dyDescent="0.2">
      <c r="A707" s="1054"/>
      <c r="B707" s="1046" t="s">
        <v>47</v>
      </c>
      <c r="C707" s="179" t="s">
        <v>200</v>
      </c>
      <c r="D707" s="1049" t="s">
        <v>372</v>
      </c>
      <c r="E707" s="1038" t="s">
        <v>1614</v>
      </c>
      <c r="F707" s="748">
        <f>'Весь прайс'!F64</f>
        <v>108</v>
      </c>
      <c r="G707" s="749">
        <f>F707*(1-G708)</f>
        <v>81</v>
      </c>
      <c r="H707" s="154"/>
    </row>
    <row r="708" spans="1:8" s="519" customFormat="1" ht="15" customHeight="1" x14ac:dyDescent="0.2">
      <c r="A708" s="1054"/>
      <c r="B708" s="1046"/>
      <c r="C708" s="355" t="s">
        <v>341</v>
      </c>
      <c r="D708" s="1049"/>
      <c r="E708" s="1039"/>
      <c r="F708" s="750">
        <v>0</v>
      </c>
      <c r="G708" s="751">
        <f>G1</f>
        <v>0.25</v>
      </c>
      <c r="H708" s="154"/>
    </row>
    <row r="709" spans="1:8" s="519" customFormat="1" ht="15" customHeight="1" x14ac:dyDescent="0.2">
      <c r="A709" s="1054"/>
      <c r="B709" s="515"/>
      <c r="C709" s="207"/>
      <c r="D709" s="512"/>
      <c r="E709" s="518"/>
      <c r="F709" s="750"/>
      <c r="G709" s="751"/>
      <c r="H709" s="154"/>
    </row>
    <row r="710" spans="1:8" s="348" customFormat="1" ht="21.75" customHeight="1" x14ac:dyDescent="0.2">
      <c r="A710" s="1023" t="s">
        <v>395</v>
      </c>
      <c r="B710" s="1023"/>
      <c r="C710" s="1023"/>
      <c r="D710" s="1023"/>
      <c r="E710" s="1023"/>
      <c r="F710" s="832"/>
      <c r="G710" s="981"/>
      <c r="H710" s="582"/>
    </row>
    <row r="711" spans="1:8" s="348" customFormat="1" ht="15" customHeight="1" x14ac:dyDescent="0.2">
      <c r="A711" s="1056"/>
      <c r="B711" s="1088">
        <v>425303</v>
      </c>
      <c r="C711" s="179" t="s">
        <v>409</v>
      </c>
      <c r="D711" s="1040" t="s">
        <v>235</v>
      </c>
      <c r="E711" s="1038" t="s">
        <v>1614</v>
      </c>
      <c r="F711" s="771">
        <f>'Весь прайс'!F265</f>
        <v>3526</v>
      </c>
      <c r="G711" s="749">
        <f>F711*(1-G712)</f>
        <v>2644.5</v>
      </c>
      <c r="H711" s="154"/>
    </row>
    <row r="712" spans="1:8" s="348" customFormat="1" ht="15" customHeight="1" x14ac:dyDescent="0.2">
      <c r="A712" s="1056"/>
      <c r="B712" s="1088"/>
      <c r="C712" s="1086" t="s">
        <v>455</v>
      </c>
      <c r="D712" s="1040"/>
      <c r="E712" s="1039"/>
      <c r="F712" s="750">
        <v>0</v>
      </c>
      <c r="G712" s="751">
        <f>G1</f>
        <v>0.25</v>
      </c>
      <c r="H712" s="154"/>
    </row>
    <row r="713" spans="1:8" s="348" customFormat="1" ht="15" customHeight="1" x14ac:dyDescent="0.2">
      <c r="A713" s="1056"/>
      <c r="B713" s="353"/>
      <c r="C713" s="1086"/>
      <c r="D713" s="346"/>
      <c r="E713" s="492"/>
      <c r="F713" s="771"/>
      <c r="G713" s="250"/>
      <c r="H713" s="154"/>
    </row>
    <row r="714" spans="1:8" s="452" customFormat="1" ht="15" customHeight="1" x14ac:dyDescent="0.2">
      <c r="A714" s="1056"/>
      <c r="B714" s="1088">
        <v>425403</v>
      </c>
      <c r="C714" s="179" t="s">
        <v>1485</v>
      </c>
      <c r="D714" s="1040" t="s">
        <v>235</v>
      </c>
      <c r="E714" s="1038" t="s">
        <v>1614</v>
      </c>
      <c r="F714" s="771">
        <f>'Весь прайс'!F266</f>
        <v>5632</v>
      </c>
      <c r="G714" s="749">
        <f>F714*(1-G715)</f>
        <v>4224</v>
      </c>
      <c r="H714" s="154"/>
    </row>
    <row r="715" spans="1:8" s="452" customFormat="1" ht="15" customHeight="1" x14ac:dyDescent="0.2">
      <c r="A715" s="1056"/>
      <c r="B715" s="1088"/>
      <c r="C715" s="1086" t="s">
        <v>455</v>
      </c>
      <c r="D715" s="1040"/>
      <c r="E715" s="1039"/>
      <c r="F715" s="750">
        <v>0</v>
      </c>
      <c r="G715" s="751">
        <f>G1</f>
        <v>0.25</v>
      </c>
      <c r="H715" s="154"/>
    </row>
    <row r="716" spans="1:8" s="374" customFormat="1" ht="15" customHeight="1" x14ac:dyDescent="0.2">
      <c r="A716" s="1056"/>
      <c r="B716" s="454"/>
      <c r="C716" s="1086"/>
      <c r="D716" s="451"/>
      <c r="E716" s="492"/>
      <c r="F716" s="771"/>
      <c r="G716" s="250"/>
      <c r="H716" s="154"/>
    </row>
    <row r="717" spans="1:8" s="374" customFormat="1" ht="15" customHeight="1" x14ac:dyDescent="0.2">
      <c r="A717" s="1056"/>
      <c r="B717" s="1088">
        <v>425503</v>
      </c>
      <c r="C717" s="179" t="s">
        <v>1346</v>
      </c>
      <c r="D717" s="1040" t="s">
        <v>235</v>
      </c>
      <c r="E717" s="1038" t="s">
        <v>1614</v>
      </c>
      <c r="F717" s="771">
        <f>'Весь прайс'!F267</f>
        <v>6112</v>
      </c>
      <c r="G717" s="749">
        <f>F717*(1-G718)</f>
        <v>4584</v>
      </c>
      <c r="H717" s="154"/>
    </row>
    <row r="718" spans="1:8" s="393" customFormat="1" ht="15" customHeight="1" x14ac:dyDescent="0.2">
      <c r="A718" s="1056"/>
      <c r="B718" s="1088"/>
      <c r="C718" s="1086" t="s">
        <v>456</v>
      </c>
      <c r="D718" s="1040"/>
      <c r="E718" s="1039"/>
      <c r="F718" s="750">
        <v>0</v>
      </c>
      <c r="G718" s="751">
        <f>G1</f>
        <v>0.25</v>
      </c>
      <c r="H718" s="154"/>
    </row>
    <row r="719" spans="1:8" s="393" customFormat="1" ht="15" customHeight="1" x14ac:dyDescent="0.2">
      <c r="A719" s="1056"/>
      <c r="B719" s="396"/>
      <c r="C719" s="1086"/>
      <c r="D719" s="394"/>
      <c r="E719" s="495"/>
      <c r="F719" s="771"/>
      <c r="G719" s="250"/>
      <c r="H719" s="154"/>
    </row>
    <row r="720" spans="1:8" s="348" customFormat="1" ht="15" customHeight="1" x14ac:dyDescent="0.2">
      <c r="A720" s="1056"/>
      <c r="B720" s="1088">
        <v>425603</v>
      </c>
      <c r="C720" s="179" t="s">
        <v>414</v>
      </c>
      <c r="D720" s="1040" t="s">
        <v>235</v>
      </c>
      <c r="E720" s="1038" t="s">
        <v>1614</v>
      </c>
      <c r="F720" s="771">
        <f>'Весь прайс'!F268</f>
        <v>6936</v>
      </c>
      <c r="G720" s="749">
        <f>F720*(1-G721)</f>
        <v>5202</v>
      </c>
      <c r="H720" s="154"/>
    </row>
    <row r="721" spans="1:9" s="348" customFormat="1" ht="15" customHeight="1" x14ac:dyDescent="0.2">
      <c r="A721" s="1056"/>
      <c r="B721" s="1088"/>
      <c r="C721" s="1086" t="s">
        <v>456</v>
      </c>
      <c r="D721" s="1040"/>
      <c r="E721" s="1039"/>
      <c r="F721" s="750">
        <v>0</v>
      </c>
      <c r="G721" s="751">
        <f>G1</f>
        <v>0.25</v>
      </c>
      <c r="H721" s="154"/>
    </row>
    <row r="722" spans="1:9" s="348" customFormat="1" ht="15" customHeight="1" x14ac:dyDescent="0.2">
      <c r="A722" s="1056"/>
      <c r="B722" s="353"/>
      <c r="C722" s="1086"/>
      <c r="D722" s="345"/>
      <c r="E722" s="349"/>
      <c r="F722" s="771"/>
      <c r="G722" s="250"/>
      <c r="H722" s="582"/>
    </row>
    <row r="723" spans="1:9" s="852" customFormat="1" ht="15" customHeight="1" x14ac:dyDescent="0.2">
      <c r="A723" s="857"/>
      <c r="B723" s="1088">
        <v>425703</v>
      </c>
      <c r="C723" s="883" t="s">
        <v>1640</v>
      </c>
      <c r="D723" s="1040" t="s">
        <v>235</v>
      </c>
      <c r="E723" s="1038" t="s">
        <v>1614</v>
      </c>
      <c r="F723" s="771">
        <f>'Весь прайс'!F269</f>
        <v>10584</v>
      </c>
      <c r="G723" s="749">
        <f>F723*(1-G724)</f>
        <v>7938</v>
      </c>
      <c r="H723" s="582"/>
    </row>
    <row r="724" spans="1:9" s="852" customFormat="1" ht="15" customHeight="1" x14ac:dyDescent="0.2">
      <c r="A724" s="857"/>
      <c r="B724" s="1088"/>
      <c r="C724" s="1086" t="s">
        <v>1681</v>
      </c>
      <c r="D724" s="1040"/>
      <c r="E724" s="1039"/>
      <c r="F724" s="750">
        <v>0</v>
      </c>
      <c r="G724" s="751">
        <f>G1</f>
        <v>0.25</v>
      </c>
      <c r="H724" s="582"/>
    </row>
    <row r="725" spans="1:9" s="852" customFormat="1" ht="15" customHeight="1" x14ac:dyDescent="0.2">
      <c r="A725" s="857"/>
      <c r="B725" s="861"/>
      <c r="C725" s="1086"/>
      <c r="D725" s="860"/>
      <c r="E725" s="495"/>
      <c r="F725" s="771"/>
      <c r="G725" s="250"/>
      <c r="H725" s="582"/>
    </row>
    <row r="726" spans="1:9" s="852" customFormat="1" ht="15" customHeight="1" x14ac:dyDescent="0.2">
      <c r="A726" s="857"/>
      <c r="B726" s="1088">
        <v>425803</v>
      </c>
      <c r="C726" s="883" t="s">
        <v>1643</v>
      </c>
      <c r="D726" s="1040" t="s">
        <v>235</v>
      </c>
      <c r="E726" s="1038" t="s">
        <v>1614</v>
      </c>
      <c r="F726" s="771">
        <f>'Весь прайс'!F270</f>
        <v>12140</v>
      </c>
      <c r="G726" s="749">
        <f>F726*(1-G727)</f>
        <v>9105</v>
      </c>
      <c r="H726" s="582"/>
    </row>
    <row r="727" spans="1:9" s="852" customFormat="1" ht="15" customHeight="1" x14ac:dyDescent="0.2">
      <c r="A727" s="857"/>
      <c r="B727" s="1088"/>
      <c r="C727" s="1086" t="s">
        <v>1681</v>
      </c>
      <c r="D727" s="1040"/>
      <c r="E727" s="1039"/>
      <c r="F727" s="750">
        <v>0</v>
      </c>
      <c r="G727" s="751">
        <f>G1</f>
        <v>0.25</v>
      </c>
      <c r="H727" s="582"/>
    </row>
    <row r="728" spans="1:9" s="852" customFormat="1" ht="15" customHeight="1" x14ac:dyDescent="0.2">
      <c r="A728" s="857"/>
      <c r="B728" s="861"/>
      <c r="C728" s="1086"/>
      <c r="D728" s="860"/>
      <c r="E728" s="839"/>
      <c r="F728" s="771"/>
      <c r="G728" s="250"/>
      <c r="H728" s="582"/>
    </row>
    <row r="729" spans="1:9" s="348" customFormat="1" ht="15" customHeight="1" x14ac:dyDescent="0.2">
      <c r="A729" s="1054"/>
      <c r="B729" s="1034" t="s">
        <v>292</v>
      </c>
      <c r="C729" s="503" t="s">
        <v>293</v>
      </c>
      <c r="D729" s="1049" t="s">
        <v>372</v>
      </c>
      <c r="E729" s="1038" t="s">
        <v>1614</v>
      </c>
      <c r="F729" s="753">
        <f>'Весь прайс'!F87</f>
        <v>248</v>
      </c>
      <c r="G729" s="749">
        <f>F729*(1-G730)</f>
        <v>186</v>
      </c>
      <c r="H729" s="154"/>
    </row>
    <row r="730" spans="1:9" s="348" customFormat="1" ht="15" customHeight="1" x14ac:dyDescent="0.2">
      <c r="A730" s="1054"/>
      <c r="B730" s="1034"/>
      <c r="C730" s="355" t="s">
        <v>341</v>
      </c>
      <c r="D730" s="1049"/>
      <c r="E730" s="1039"/>
      <c r="F730" s="750">
        <v>0</v>
      </c>
      <c r="G730" s="751">
        <f>G1</f>
        <v>0.25</v>
      </c>
      <c r="H730" s="154"/>
    </row>
    <row r="731" spans="1:9" s="348" customFormat="1" ht="15" customHeight="1" x14ac:dyDescent="0.2">
      <c r="A731" s="344"/>
      <c r="B731" s="351"/>
      <c r="C731" s="207"/>
      <c r="D731" s="349"/>
      <c r="E731" s="350"/>
      <c r="F731" s="750"/>
      <c r="G731" s="751"/>
      <c r="H731" s="154"/>
    </row>
    <row r="732" spans="1:9" s="348" customFormat="1" ht="15" customHeight="1" x14ac:dyDescent="0.2">
      <c r="A732" s="1053"/>
      <c r="B732" s="1077" t="s">
        <v>1452</v>
      </c>
      <c r="C732" s="340" t="s">
        <v>1480</v>
      </c>
      <c r="D732" s="1040" t="s">
        <v>235</v>
      </c>
      <c r="E732" s="1038" t="s">
        <v>1614</v>
      </c>
      <c r="F732" s="768">
        <f>'Весь прайс'!F177</f>
        <v>1368</v>
      </c>
      <c r="G732" s="749">
        <f>F732*(1-G733)</f>
        <v>1026</v>
      </c>
      <c r="H732" s="154"/>
    </row>
    <row r="733" spans="1:9" s="348" customFormat="1" ht="20.25" customHeight="1" x14ac:dyDescent="0.2">
      <c r="A733" s="1053"/>
      <c r="B733" s="1077"/>
      <c r="C733" s="1085" t="s">
        <v>1498</v>
      </c>
      <c r="D733" s="1040"/>
      <c r="E733" s="1039"/>
      <c r="F733" s="750">
        <v>0</v>
      </c>
      <c r="G733" s="751">
        <f>G1</f>
        <v>0.25</v>
      </c>
      <c r="H733" s="154"/>
      <c r="I733" s="665"/>
    </row>
    <row r="734" spans="1:9" s="559" customFormat="1" ht="15" customHeight="1" x14ac:dyDescent="0.2">
      <c r="A734" s="1053"/>
      <c r="B734" s="1077"/>
      <c r="C734" s="1085"/>
      <c r="D734" s="575"/>
      <c r="E734" s="573"/>
      <c r="F734" s="750"/>
      <c r="G734" s="751"/>
      <c r="H734" s="154"/>
    </row>
    <row r="735" spans="1:9" s="539" customFormat="1" ht="15" customHeight="1" x14ac:dyDescent="0.2">
      <c r="A735" s="1053"/>
      <c r="B735" s="1055" t="s">
        <v>88</v>
      </c>
      <c r="C735" s="340" t="s">
        <v>295</v>
      </c>
      <c r="D735" s="1040" t="s">
        <v>235</v>
      </c>
      <c r="E735" s="1038" t="s">
        <v>1614</v>
      </c>
      <c r="F735" s="768">
        <f>'Весь прайс'!F178</f>
        <v>1592</v>
      </c>
      <c r="G735" s="749">
        <f>F735*(1-G736)</f>
        <v>1194</v>
      </c>
      <c r="H735" s="154"/>
    </row>
    <row r="736" spans="1:9" s="539" customFormat="1" ht="18.75" customHeight="1" x14ac:dyDescent="0.2">
      <c r="A736" s="1053"/>
      <c r="B736" s="1055"/>
      <c r="C736" s="1085" t="s">
        <v>1497</v>
      </c>
      <c r="D736" s="1040"/>
      <c r="E736" s="1039"/>
      <c r="F736" s="750">
        <v>0</v>
      </c>
      <c r="G736" s="751">
        <f>G1</f>
        <v>0.25</v>
      </c>
      <c r="H736" s="154"/>
    </row>
    <row r="737" spans="1:8" s="559" customFormat="1" ht="18.75" customHeight="1" x14ac:dyDescent="0.2">
      <c r="A737" s="1053"/>
      <c r="B737" s="1055"/>
      <c r="C737" s="1085"/>
      <c r="D737" s="575"/>
      <c r="E737" s="572"/>
      <c r="F737" s="768"/>
      <c r="G737" s="751"/>
      <c r="H737" s="154"/>
    </row>
    <row r="738" spans="1:8" s="665" customFormat="1" ht="18.75" customHeight="1" x14ac:dyDescent="0.2">
      <c r="A738" s="662"/>
      <c r="B738" s="1055" t="s">
        <v>1517</v>
      </c>
      <c r="C738" s="340" t="s">
        <v>1516</v>
      </c>
      <c r="D738" s="1040" t="s">
        <v>235</v>
      </c>
      <c r="E738" s="1050" t="s">
        <v>1616</v>
      </c>
      <c r="F738" s="768">
        <f>'Весь прайс'!F179</f>
        <v>7382</v>
      </c>
      <c r="G738" s="749">
        <f>F738*(1-G336)</f>
        <v>5536.5</v>
      </c>
      <c r="H738" s="588"/>
    </row>
    <row r="739" spans="1:8" s="665" customFormat="1" ht="18.75" customHeight="1" x14ac:dyDescent="0.2">
      <c r="A739" s="662"/>
      <c r="B739" s="1055"/>
      <c r="C739" s="1080" t="s">
        <v>1567</v>
      </c>
      <c r="D739" s="1040"/>
      <c r="E739" s="1050"/>
      <c r="F739" s="750">
        <v>0</v>
      </c>
      <c r="G739" s="751">
        <f>G336</f>
        <v>0.25</v>
      </c>
      <c r="H739" s="154"/>
    </row>
    <row r="740" spans="1:8" s="665" customFormat="1" ht="18.75" customHeight="1" x14ac:dyDescent="0.2">
      <c r="A740" s="662"/>
      <c r="B740" s="1055"/>
      <c r="C740" s="1080"/>
      <c r="D740" s="658"/>
      <c r="E740" s="655"/>
      <c r="F740" s="768"/>
      <c r="G740" s="250"/>
      <c r="H740" s="154"/>
    </row>
    <row r="741" spans="1:8" s="348" customFormat="1" ht="18" customHeight="1" x14ac:dyDescent="0.2">
      <c r="A741" s="1023" t="s">
        <v>357</v>
      </c>
      <c r="B741" s="1023"/>
      <c r="C741" s="1023"/>
      <c r="D741" s="1023"/>
      <c r="E741" s="1023"/>
      <c r="F741" s="832"/>
      <c r="G741" s="981"/>
      <c r="H741" s="154"/>
    </row>
    <row r="742" spans="1:8" s="393" customFormat="1" ht="14.1" customHeight="1" x14ac:dyDescent="0.2">
      <c r="A742" s="1053"/>
      <c r="B742" s="1083">
        <v>422403</v>
      </c>
      <c r="C742" s="181" t="s">
        <v>1384</v>
      </c>
      <c r="D742" s="1040" t="s">
        <v>235</v>
      </c>
      <c r="E742" s="1038" t="s">
        <v>1614</v>
      </c>
      <c r="F742" s="772">
        <f>'Весь прайс'!F272</f>
        <v>15869</v>
      </c>
      <c r="G742" s="749">
        <f>F742*(1-G743)</f>
        <v>11901.75</v>
      </c>
      <c r="H742" s="154"/>
    </row>
    <row r="743" spans="1:8" s="393" customFormat="1" ht="14.1" customHeight="1" x14ac:dyDescent="0.2">
      <c r="A743" s="1053"/>
      <c r="B743" s="1083"/>
      <c r="C743" s="1084" t="s">
        <v>1570</v>
      </c>
      <c r="D743" s="1040"/>
      <c r="E743" s="1039"/>
      <c r="F743" s="750">
        <v>0</v>
      </c>
      <c r="G743" s="751">
        <f>G1</f>
        <v>0.25</v>
      </c>
      <c r="H743" s="154"/>
    </row>
    <row r="744" spans="1:8" s="393" customFormat="1" ht="14.1" customHeight="1" x14ac:dyDescent="0.2">
      <c r="A744" s="1053"/>
      <c r="B744" s="395"/>
      <c r="C744" s="1084"/>
      <c r="D744" s="392"/>
      <c r="E744" s="495"/>
      <c r="F744" s="772"/>
      <c r="G744" s="252"/>
      <c r="H744" s="154"/>
    </row>
    <row r="745" spans="1:8" s="393" customFormat="1" ht="14.1" customHeight="1" x14ac:dyDescent="0.2">
      <c r="A745" s="1053"/>
      <c r="B745" s="395"/>
      <c r="C745" s="561" t="s">
        <v>341</v>
      </c>
      <c r="D745" s="392"/>
      <c r="E745" s="495"/>
      <c r="F745" s="772"/>
      <c r="G745" s="252"/>
      <c r="H745" s="154"/>
    </row>
    <row r="746" spans="1:8" s="452" customFormat="1" ht="14.1" customHeight="1" x14ac:dyDescent="0.2">
      <c r="A746" s="1053"/>
      <c r="B746" s="1083">
        <v>422503</v>
      </c>
      <c r="C746" s="181" t="s">
        <v>1347</v>
      </c>
      <c r="D746" s="1040" t="s">
        <v>235</v>
      </c>
      <c r="E746" s="1038" t="s">
        <v>1614</v>
      </c>
      <c r="F746" s="772">
        <f>'Весь прайс'!F273</f>
        <v>18011</v>
      </c>
      <c r="G746" s="749">
        <f>F746*(1-G747)</f>
        <v>13508.25</v>
      </c>
      <c r="H746" s="154"/>
    </row>
    <row r="747" spans="1:8" s="452" customFormat="1" ht="14.1" customHeight="1" x14ac:dyDescent="0.2">
      <c r="A747" s="1053"/>
      <c r="B747" s="1083"/>
      <c r="C747" s="1084" t="s">
        <v>1571</v>
      </c>
      <c r="D747" s="1040"/>
      <c r="E747" s="1039"/>
      <c r="F747" s="750">
        <v>0</v>
      </c>
      <c r="G747" s="751">
        <f>G1</f>
        <v>0.25</v>
      </c>
      <c r="H747" s="154"/>
    </row>
    <row r="748" spans="1:8" s="452" customFormat="1" ht="14.1" customHeight="1" x14ac:dyDescent="0.2">
      <c r="A748" s="1053"/>
      <c r="B748" s="453"/>
      <c r="C748" s="1084"/>
      <c r="D748" s="451"/>
      <c r="E748" s="495"/>
      <c r="F748" s="772"/>
      <c r="G748" s="252"/>
      <c r="H748" s="154"/>
    </row>
    <row r="749" spans="1:8" s="452" customFormat="1" ht="14.1" customHeight="1" x14ac:dyDescent="0.2">
      <c r="A749" s="1053"/>
      <c r="B749" s="453"/>
      <c r="C749" s="561" t="s">
        <v>341</v>
      </c>
      <c r="D749" s="451"/>
      <c r="E749" s="495"/>
      <c r="F749" s="772"/>
      <c r="G749" s="252"/>
      <c r="H749" s="154"/>
    </row>
    <row r="750" spans="1:8" s="348" customFormat="1" ht="14.1" customHeight="1" x14ac:dyDescent="0.2">
      <c r="A750" s="1053"/>
      <c r="B750" s="1083">
        <v>422603</v>
      </c>
      <c r="C750" s="181" t="s">
        <v>234</v>
      </c>
      <c r="D750" s="1040" t="s">
        <v>235</v>
      </c>
      <c r="E750" s="1038" t="s">
        <v>1614</v>
      </c>
      <c r="F750" s="772">
        <f>'Весь прайс'!F274</f>
        <v>20497</v>
      </c>
      <c r="G750" s="749">
        <f>F750*(1-G751)</f>
        <v>15372.75</v>
      </c>
      <c r="H750" s="154"/>
    </row>
    <row r="751" spans="1:8" s="348" customFormat="1" ht="14.1" customHeight="1" x14ac:dyDescent="0.2">
      <c r="A751" s="1053"/>
      <c r="B751" s="1083"/>
      <c r="C751" s="1097" t="s">
        <v>1572</v>
      </c>
      <c r="D751" s="1040"/>
      <c r="E751" s="1039"/>
      <c r="F751" s="750">
        <v>0</v>
      </c>
      <c r="G751" s="751">
        <f>G1</f>
        <v>0.25</v>
      </c>
      <c r="H751" s="154"/>
    </row>
    <row r="752" spans="1:8" s="348" customFormat="1" ht="14.1" customHeight="1" x14ac:dyDescent="0.2">
      <c r="A752" s="1053"/>
      <c r="B752" s="352"/>
      <c r="C752" s="1097"/>
      <c r="D752" s="346"/>
      <c r="E752" s="349"/>
      <c r="F752" s="772"/>
      <c r="G752" s="252"/>
      <c r="H752" s="154"/>
    </row>
    <row r="753" spans="1:8" s="348" customFormat="1" ht="14.1" customHeight="1" x14ac:dyDescent="0.2">
      <c r="A753" s="1053"/>
      <c r="B753" s="352"/>
      <c r="C753" s="561" t="s">
        <v>341</v>
      </c>
      <c r="D753" s="346"/>
      <c r="E753" s="349"/>
      <c r="F753" s="772"/>
      <c r="G753" s="252"/>
      <c r="H753" s="154"/>
    </row>
    <row r="754" spans="1:8" s="672" customFormat="1" ht="14.1" customHeight="1" x14ac:dyDescent="0.2">
      <c r="A754" s="1053"/>
      <c r="B754" s="1083">
        <v>422703</v>
      </c>
      <c r="C754" s="181" t="s">
        <v>1596</v>
      </c>
      <c r="D754" s="1040" t="s">
        <v>235</v>
      </c>
      <c r="E754" s="1038" t="s">
        <v>1614</v>
      </c>
      <c r="F754" s="772">
        <f>'Весь прайс'!F275</f>
        <v>34003</v>
      </c>
      <c r="G754" s="749">
        <f>F754*(1-G755)</f>
        <v>25502.25</v>
      </c>
      <c r="H754" s="588"/>
    </row>
    <row r="755" spans="1:8" s="672" customFormat="1" ht="14.1" customHeight="1" x14ac:dyDescent="0.2">
      <c r="A755" s="1053"/>
      <c r="B755" s="1083"/>
      <c r="C755" s="1097" t="s">
        <v>1573</v>
      </c>
      <c r="D755" s="1040"/>
      <c r="E755" s="1039"/>
      <c r="F755" s="750">
        <v>0</v>
      </c>
      <c r="G755" s="751">
        <f>G1</f>
        <v>0.25</v>
      </c>
      <c r="H755" s="154"/>
    </row>
    <row r="756" spans="1:8" s="672" customFormat="1" ht="14.1" customHeight="1" x14ac:dyDescent="0.2">
      <c r="A756" s="1053"/>
      <c r="B756" s="673"/>
      <c r="C756" s="1097"/>
      <c r="D756" s="670"/>
      <c r="E756" s="669"/>
      <c r="F756" s="772"/>
      <c r="G756" s="252"/>
      <c r="H756" s="154"/>
    </row>
    <row r="757" spans="1:8" s="672" customFormat="1" ht="14.1" customHeight="1" x14ac:dyDescent="0.2">
      <c r="A757" s="1053"/>
      <c r="B757" s="1083">
        <v>422803</v>
      </c>
      <c r="C757" s="181" t="s">
        <v>1597</v>
      </c>
      <c r="D757" s="1040" t="s">
        <v>235</v>
      </c>
      <c r="E757" s="1038" t="s">
        <v>1614</v>
      </c>
      <c r="F757" s="772">
        <f>'Весь прайс'!F276</f>
        <v>37775</v>
      </c>
      <c r="G757" s="749">
        <f>F757*(1-G758)</f>
        <v>28331.25</v>
      </c>
      <c r="H757" s="588"/>
    </row>
    <row r="758" spans="1:8" s="672" customFormat="1" ht="14.1" customHeight="1" x14ac:dyDescent="0.2">
      <c r="A758" s="1053"/>
      <c r="B758" s="1083"/>
      <c r="C758" s="1097" t="s">
        <v>1574</v>
      </c>
      <c r="D758" s="1040"/>
      <c r="E758" s="1039"/>
      <c r="F758" s="750">
        <v>0</v>
      </c>
      <c r="G758" s="751">
        <f>G1</f>
        <v>0.25</v>
      </c>
      <c r="H758" s="154"/>
    </row>
    <row r="759" spans="1:8" s="672" customFormat="1" ht="14.1" customHeight="1" x14ac:dyDescent="0.2">
      <c r="A759" s="1053"/>
      <c r="B759" s="673"/>
      <c r="C759" s="1097"/>
      <c r="D759" s="670"/>
      <c r="E759" s="669"/>
      <c r="F759" s="772"/>
      <c r="G759" s="252"/>
      <c r="H759" s="154"/>
    </row>
    <row r="760" spans="1:8" ht="20.100000000000001" customHeight="1" x14ac:dyDescent="0.2">
      <c r="A760" s="1023" t="s">
        <v>350</v>
      </c>
      <c r="B760" s="1023"/>
      <c r="C760" s="1023"/>
      <c r="D760" s="1023"/>
      <c r="E760" s="1023"/>
      <c r="F760" s="832"/>
      <c r="G760" s="981"/>
    </row>
    <row r="761" spans="1:8" ht="15" customHeight="1" x14ac:dyDescent="0.2">
      <c r="A761" s="1053"/>
      <c r="B761" s="1042" t="s">
        <v>351</v>
      </c>
      <c r="C761" s="193" t="s">
        <v>354</v>
      </c>
      <c r="D761" s="1040" t="s">
        <v>235</v>
      </c>
      <c r="E761" s="1067" t="s">
        <v>1616</v>
      </c>
      <c r="F761" s="769">
        <v>2233</v>
      </c>
      <c r="G761" s="749">
        <f>F761*(1-G762)</f>
        <v>1965.04</v>
      </c>
    </row>
    <row r="762" spans="1:8" ht="15" customHeight="1" x14ac:dyDescent="0.2">
      <c r="A762" s="1053"/>
      <c r="B762" s="1042"/>
      <c r="C762" s="1078" t="s">
        <v>355</v>
      </c>
      <c r="D762" s="1040"/>
      <c r="E762" s="1067"/>
      <c r="F762" s="750">
        <v>0</v>
      </c>
      <c r="G762" s="751">
        <f>G2</f>
        <v>0.12</v>
      </c>
    </row>
    <row r="763" spans="1:8" s="258" customFormat="1" ht="15" customHeight="1" x14ac:dyDescent="0.2">
      <c r="A763" s="254"/>
      <c r="B763" s="248"/>
      <c r="C763" s="1078"/>
      <c r="D763" s="246"/>
      <c r="E763" s="1067"/>
      <c r="F763" s="769"/>
      <c r="G763" s="252"/>
      <c r="H763" s="583"/>
    </row>
    <row r="764" spans="1:8" ht="15" customHeight="1" x14ac:dyDescent="0.2">
      <c r="A764" s="1053"/>
      <c r="B764" s="1042" t="s">
        <v>353</v>
      </c>
      <c r="C764" s="193" t="s">
        <v>352</v>
      </c>
      <c r="D764" s="1040" t="s">
        <v>235</v>
      </c>
      <c r="E764" s="1067" t="s">
        <v>1616</v>
      </c>
      <c r="F764" s="769">
        <v>1516</v>
      </c>
      <c r="G764" s="749">
        <f>F764*(1-G765)</f>
        <v>1334.08</v>
      </c>
    </row>
    <row r="765" spans="1:8" ht="15" customHeight="1" x14ac:dyDescent="0.2">
      <c r="A765" s="1053"/>
      <c r="B765" s="1042"/>
      <c r="C765" s="223" t="s">
        <v>356</v>
      </c>
      <c r="D765" s="1040"/>
      <c r="E765" s="1067"/>
      <c r="F765" s="750">
        <v>0</v>
      </c>
      <c r="G765" s="751">
        <f>G2</f>
        <v>0.12</v>
      </c>
    </row>
    <row r="766" spans="1:8" s="258" customFormat="1" ht="15" customHeight="1" x14ac:dyDescent="0.2">
      <c r="A766" s="254"/>
      <c r="B766" s="248"/>
      <c r="C766" s="223"/>
      <c r="D766" s="246"/>
      <c r="E766" s="1067"/>
      <c r="F766" s="769"/>
      <c r="G766" s="252"/>
      <c r="H766" s="154"/>
    </row>
    <row r="767" spans="1:8" ht="20.100000000000001" customHeight="1" x14ac:dyDescent="0.2">
      <c r="A767" s="1023" t="s">
        <v>89</v>
      </c>
      <c r="B767" s="1023"/>
      <c r="C767" s="1023"/>
      <c r="D767" s="1023"/>
      <c r="E767" s="1023"/>
      <c r="F767" s="832"/>
      <c r="G767" s="981"/>
      <c r="H767" s="582"/>
    </row>
    <row r="768" spans="1:8" s="338" customFormat="1" ht="15" customHeight="1" x14ac:dyDescent="0.2">
      <c r="A768" s="333"/>
      <c r="B768" s="1057" t="s">
        <v>90</v>
      </c>
      <c r="C768" s="195" t="s">
        <v>1401</v>
      </c>
      <c r="D768" s="1040" t="s">
        <v>235</v>
      </c>
      <c r="E768" s="1038" t="s">
        <v>1614</v>
      </c>
      <c r="F768" s="767">
        <f>'Весь прайс'!F281</f>
        <v>536</v>
      </c>
      <c r="G768" s="749">
        <f>F768*(1-G769)</f>
        <v>402</v>
      </c>
      <c r="H768" s="154"/>
    </row>
    <row r="769" spans="1:10" s="338" customFormat="1" ht="15" customHeight="1" x14ac:dyDescent="0.2">
      <c r="A769" s="333"/>
      <c r="B769" s="1057"/>
      <c r="C769" s="208" t="s">
        <v>341</v>
      </c>
      <c r="D769" s="1040"/>
      <c r="E769" s="1039"/>
      <c r="F769" s="750">
        <v>0</v>
      </c>
      <c r="G769" s="751">
        <f>G1</f>
        <v>0.25</v>
      </c>
      <c r="H769" s="154"/>
    </row>
    <row r="770" spans="1:10" s="338" customFormat="1" ht="15" customHeight="1" x14ac:dyDescent="0.2">
      <c r="A770" s="333"/>
      <c r="B770" s="331"/>
      <c r="C770" s="196"/>
      <c r="D770" s="244"/>
      <c r="E770" s="334"/>
      <c r="F770" s="767"/>
      <c r="G770" s="751"/>
      <c r="H770" s="154"/>
    </row>
    <row r="771" spans="1:10" s="338" customFormat="1" ht="15" customHeight="1" x14ac:dyDescent="0.2">
      <c r="A771" s="333"/>
      <c r="B771" s="1048" t="s">
        <v>91</v>
      </c>
      <c r="C771" s="197" t="s">
        <v>467</v>
      </c>
      <c r="D771" s="1040" t="s">
        <v>235</v>
      </c>
      <c r="E771" s="1038" t="s">
        <v>1614</v>
      </c>
      <c r="F771" s="766">
        <f>'Весь прайс'!F282</f>
        <v>812</v>
      </c>
      <c r="G771" s="749">
        <f>F771*(1-G772)</f>
        <v>714.56000000000006</v>
      </c>
      <c r="H771" s="154"/>
    </row>
    <row r="772" spans="1:10" s="338" customFormat="1" ht="15" customHeight="1" x14ac:dyDescent="0.2">
      <c r="A772" s="333"/>
      <c r="B772" s="1048"/>
      <c r="C772" s="357" t="s">
        <v>341</v>
      </c>
      <c r="D772" s="1040"/>
      <c r="E772" s="1039"/>
      <c r="F772" s="750">
        <v>0</v>
      </c>
      <c r="G772" s="751">
        <f>G2</f>
        <v>0.12</v>
      </c>
      <c r="H772" s="154"/>
    </row>
    <row r="773" spans="1:10" s="684" customFormat="1" ht="15" customHeight="1" x14ac:dyDescent="0.2">
      <c r="A773" s="683"/>
      <c r="B773" s="687"/>
      <c r="C773" s="357"/>
      <c r="D773" s="685"/>
      <c r="E773" s="686"/>
      <c r="F773" s="750"/>
      <c r="G773" s="751"/>
      <c r="H773" s="154"/>
    </row>
    <row r="774" spans="1:10" s="684" customFormat="1" ht="15" customHeight="1" x14ac:dyDescent="0.2">
      <c r="A774" s="1058"/>
      <c r="B774" s="1048" t="s">
        <v>1580</v>
      </c>
      <c r="C774" s="197" t="s">
        <v>1579</v>
      </c>
      <c r="D774" s="1040" t="s">
        <v>235</v>
      </c>
      <c r="E774" s="1038" t="s">
        <v>1614</v>
      </c>
      <c r="F774" s="766">
        <f>'Весь прайс'!F283</f>
        <v>996</v>
      </c>
      <c r="G774" s="749">
        <f>F774*(1-G775)</f>
        <v>747</v>
      </c>
      <c r="H774" s="588"/>
    </row>
    <row r="775" spans="1:10" s="684" customFormat="1" ht="15" customHeight="1" x14ac:dyDescent="0.2">
      <c r="A775" s="1058"/>
      <c r="B775" s="1048"/>
      <c r="C775" s="502" t="s">
        <v>341</v>
      </c>
      <c r="D775" s="1040"/>
      <c r="E775" s="1039"/>
      <c r="F775" s="750">
        <v>0</v>
      </c>
      <c r="G775" s="751">
        <f>G1</f>
        <v>0.25</v>
      </c>
      <c r="H775" s="154"/>
    </row>
    <row r="776" spans="1:10" s="684" customFormat="1" ht="15" customHeight="1" x14ac:dyDescent="0.2">
      <c r="A776" s="1058"/>
      <c r="B776" s="687"/>
      <c r="C776" s="357"/>
      <c r="D776" s="685"/>
      <c r="E776" s="686"/>
      <c r="F776" s="750"/>
      <c r="G776" s="751"/>
      <c r="H776" s="154"/>
    </row>
    <row r="777" spans="1:10" s="258" customFormat="1" ht="15" customHeight="1" x14ac:dyDescent="0.2">
      <c r="A777" s="255"/>
      <c r="B777" s="243"/>
      <c r="C777" s="198"/>
      <c r="D777" s="244"/>
      <c r="E777" s="262"/>
      <c r="F777" s="767"/>
      <c r="G777" s="257"/>
      <c r="H777" s="154"/>
    </row>
    <row r="778" spans="1:10" ht="15" customHeight="1" x14ac:dyDescent="0.2">
      <c r="A778" s="1058"/>
      <c r="B778" s="237" t="s">
        <v>343</v>
      </c>
      <c r="C778" s="179" t="s">
        <v>415</v>
      </c>
      <c r="D778" s="240" t="s">
        <v>235</v>
      </c>
      <c r="E778" s="1050" t="s">
        <v>1616</v>
      </c>
      <c r="F778" s="752">
        <f>'Весь прайс'!F284</f>
        <v>4932</v>
      </c>
      <c r="G778" s="749">
        <f>F778*(1-G779)</f>
        <v>4340.16</v>
      </c>
    </row>
    <row r="779" spans="1:10" ht="15" customHeight="1" x14ac:dyDescent="0.2">
      <c r="A779" s="1058"/>
      <c r="B779" s="237"/>
      <c r="C779" s="356" t="s">
        <v>341</v>
      </c>
      <c r="D779" s="240"/>
      <c r="E779" s="1050"/>
      <c r="F779" s="750">
        <v>0</v>
      </c>
      <c r="G779" s="751">
        <f>G2</f>
        <v>0.12</v>
      </c>
      <c r="J779" s="155"/>
    </row>
    <row r="780" spans="1:10" s="258" customFormat="1" ht="15" customHeight="1" x14ac:dyDescent="0.2">
      <c r="A780" s="255"/>
      <c r="B780" s="237"/>
      <c r="C780" s="179"/>
      <c r="D780" s="240"/>
      <c r="E780" s="238"/>
      <c r="F780" s="752"/>
      <c r="G780" s="253"/>
      <c r="H780" s="154"/>
    </row>
    <row r="781" spans="1:10" s="338" customFormat="1" ht="15" customHeight="1" x14ac:dyDescent="0.2">
      <c r="A781" s="339"/>
      <c r="B781" s="319"/>
      <c r="C781" s="207"/>
      <c r="D781" s="332"/>
      <c r="E781" s="329"/>
      <c r="F781" s="750"/>
      <c r="G781" s="751"/>
      <c r="H781" s="154"/>
    </row>
    <row r="782" spans="1:10" s="684" customFormat="1" ht="15" customHeight="1" x14ac:dyDescent="0.2">
      <c r="A782" s="1053"/>
      <c r="B782" s="694" t="s">
        <v>1582</v>
      </c>
      <c r="C782" s="167" t="s">
        <v>1581</v>
      </c>
      <c r="D782" s="1040" t="s">
        <v>235</v>
      </c>
      <c r="E782" s="1038" t="s">
        <v>1614</v>
      </c>
      <c r="F782" s="766">
        <f>'Весь прайс'!F285</f>
        <v>449</v>
      </c>
      <c r="G782" s="749">
        <f>F782*(1-G783)</f>
        <v>336.75</v>
      </c>
      <c r="H782" s="588"/>
    </row>
    <row r="783" spans="1:10" s="684" customFormat="1" ht="15" customHeight="1" x14ac:dyDescent="0.2">
      <c r="A783" s="1053"/>
      <c r="B783" s="694"/>
      <c r="C783" s="355" t="s">
        <v>341</v>
      </c>
      <c r="D783" s="1040"/>
      <c r="E783" s="1039"/>
      <c r="F783" s="750">
        <v>0</v>
      </c>
      <c r="G783" s="751">
        <f>G584</f>
        <v>0.25</v>
      </c>
      <c r="H783" s="154"/>
    </row>
    <row r="784" spans="1:10" s="684" customFormat="1" ht="15" customHeight="1" x14ac:dyDescent="0.2">
      <c r="A784" s="1053"/>
      <c r="B784" s="694"/>
      <c r="C784" s="199"/>
      <c r="D784" s="685"/>
      <c r="E784" s="690"/>
      <c r="F784" s="750"/>
      <c r="G784" s="251"/>
      <c r="H784" s="154"/>
    </row>
    <row r="785" spans="1:8" s="684" customFormat="1" ht="15" customHeight="1" x14ac:dyDescent="0.2">
      <c r="A785" s="1053"/>
      <c r="B785" s="694" t="s">
        <v>1584</v>
      </c>
      <c r="C785" s="167" t="s">
        <v>1583</v>
      </c>
      <c r="D785" s="1040" t="s">
        <v>235</v>
      </c>
      <c r="E785" s="1038" t="s">
        <v>1614</v>
      </c>
      <c r="F785" s="766">
        <f>'Весь прайс'!F286</f>
        <v>656</v>
      </c>
      <c r="G785" s="749">
        <f>F785*(1-G786)</f>
        <v>492</v>
      </c>
      <c r="H785" s="588"/>
    </row>
    <row r="786" spans="1:8" s="684" customFormat="1" ht="15" customHeight="1" x14ac:dyDescent="0.2">
      <c r="A786" s="1053"/>
      <c r="B786" s="694"/>
      <c r="C786" s="355" t="s">
        <v>341</v>
      </c>
      <c r="D786" s="1040"/>
      <c r="E786" s="1039"/>
      <c r="F786" s="750">
        <v>0</v>
      </c>
      <c r="G786" s="751">
        <f>G584</f>
        <v>0.25</v>
      </c>
      <c r="H786" s="154"/>
    </row>
    <row r="787" spans="1:8" s="684" customFormat="1" ht="15" customHeight="1" x14ac:dyDescent="0.2">
      <c r="A787" s="691"/>
      <c r="B787" s="694"/>
      <c r="C787" s="207"/>
      <c r="D787" s="685"/>
      <c r="E787" s="686"/>
      <c r="F787" s="750"/>
      <c r="G787" s="751"/>
      <c r="H787" s="154"/>
    </row>
    <row r="788" spans="1:8" ht="15" customHeight="1" x14ac:dyDescent="0.2">
      <c r="A788" s="1058"/>
      <c r="B788" s="243" t="s">
        <v>92</v>
      </c>
      <c r="C788" s="194" t="s">
        <v>416</v>
      </c>
      <c r="D788" s="1040" t="s">
        <v>235</v>
      </c>
      <c r="E788" s="1038" t="s">
        <v>1614</v>
      </c>
      <c r="F788" s="773">
        <f>'Весь прайс'!F287</f>
        <v>154</v>
      </c>
      <c r="G788" s="749">
        <f>F788*(1-G789)</f>
        <v>135.52000000000001</v>
      </c>
    </row>
    <row r="789" spans="1:8" ht="15" customHeight="1" x14ac:dyDescent="0.2">
      <c r="A789" s="1058"/>
      <c r="B789" s="243"/>
      <c r="C789" s="273" t="s">
        <v>341</v>
      </c>
      <c r="D789" s="1040"/>
      <c r="E789" s="1039"/>
      <c r="F789" s="750">
        <v>0</v>
      </c>
      <c r="G789" s="751">
        <f>G2</f>
        <v>0.12</v>
      </c>
    </row>
    <row r="790" spans="1:8" s="258" customFormat="1" ht="15" customHeight="1" x14ac:dyDescent="0.2">
      <c r="A790" s="255"/>
      <c r="B790" s="243"/>
      <c r="C790" s="194"/>
      <c r="D790" s="244"/>
      <c r="E790" s="240"/>
      <c r="F790" s="750"/>
      <c r="G790" s="751"/>
      <c r="H790" s="154"/>
    </row>
    <row r="791" spans="1:8" s="790" customFormat="1" ht="15" customHeight="1" x14ac:dyDescent="0.2">
      <c r="A791" s="1058"/>
      <c r="B791" s="799" t="s">
        <v>1602</v>
      </c>
      <c r="C791" s="194" t="s">
        <v>1605</v>
      </c>
      <c r="D791" s="244"/>
      <c r="E791" s="1038" t="s">
        <v>1614</v>
      </c>
      <c r="F791" s="773">
        <f>'Весь прайс'!F288</f>
        <v>192</v>
      </c>
      <c r="G791" s="749">
        <f>F791*(1-G792)</f>
        <v>168.96</v>
      </c>
      <c r="H791" s="588"/>
    </row>
    <row r="792" spans="1:8" s="798" customFormat="1" ht="15" customHeight="1" x14ac:dyDescent="0.2">
      <c r="A792" s="1058"/>
      <c r="B792" s="799"/>
      <c r="C792" s="194"/>
      <c r="D792" s="244"/>
      <c r="E792" s="1039"/>
      <c r="F792" s="750">
        <v>0</v>
      </c>
      <c r="G792" s="751">
        <f>G2</f>
        <v>0.12</v>
      </c>
      <c r="H792" s="154"/>
    </row>
    <row r="793" spans="1:8" s="790" customFormat="1" ht="15" customHeight="1" x14ac:dyDescent="0.2">
      <c r="A793" s="1058"/>
      <c r="B793" s="799" t="s">
        <v>1603</v>
      </c>
      <c r="C793" s="194" t="s">
        <v>1606</v>
      </c>
      <c r="D793" s="244"/>
      <c r="E793" s="1038" t="s">
        <v>1614</v>
      </c>
      <c r="F793" s="773">
        <f>'Весь прайс'!F289</f>
        <v>233</v>
      </c>
      <c r="G793" s="749">
        <f>F793*(1-G794)</f>
        <v>205.04</v>
      </c>
      <c r="H793" s="588"/>
    </row>
    <row r="794" spans="1:8" s="798" customFormat="1" ht="15" customHeight="1" x14ac:dyDescent="0.2">
      <c r="A794" s="1058"/>
      <c r="B794" s="799"/>
      <c r="C794" s="194"/>
      <c r="D794" s="244"/>
      <c r="E794" s="1039"/>
      <c r="F794" s="750">
        <v>0</v>
      </c>
      <c r="G794" s="751">
        <f>G2</f>
        <v>0.12</v>
      </c>
      <c r="H794" s="154"/>
    </row>
    <row r="795" spans="1:8" s="790" customFormat="1" ht="15" customHeight="1" x14ac:dyDescent="0.2">
      <c r="A795" s="1058"/>
      <c r="B795" s="799" t="s">
        <v>1604</v>
      </c>
      <c r="C795" s="194" t="s">
        <v>1607</v>
      </c>
      <c r="D795" s="244"/>
      <c r="E795" s="1038" t="s">
        <v>1614</v>
      </c>
      <c r="F795" s="773">
        <f>'Весь прайс'!F290</f>
        <v>81</v>
      </c>
      <c r="G795" s="749">
        <f>F795*(1-G796)</f>
        <v>71.28</v>
      </c>
      <c r="H795" s="588"/>
    </row>
    <row r="796" spans="1:8" s="790" customFormat="1" ht="15" customHeight="1" x14ac:dyDescent="0.2">
      <c r="A796" s="1058"/>
      <c r="B796" s="791"/>
      <c r="C796" s="194"/>
      <c r="D796" s="244"/>
      <c r="E796" s="1039"/>
      <c r="F796" s="750">
        <v>0</v>
      </c>
      <c r="G796" s="751">
        <f>G2</f>
        <v>0.12</v>
      </c>
      <c r="H796" s="154"/>
    </row>
    <row r="797" spans="1:8" ht="15" customHeight="1" x14ac:dyDescent="0.2">
      <c r="A797" s="1096"/>
      <c r="B797" s="239" t="s">
        <v>93</v>
      </c>
      <c r="C797" s="192" t="s">
        <v>1416</v>
      </c>
      <c r="D797" s="1040" t="s">
        <v>235</v>
      </c>
      <c r="E797" s="1038" t="s">
        <v>1614</v>
      </c>
      <c r="F797" s="754">
        <f>'Весь прайс'!F291</f>
        <v>298</v>
      </c>
      <c r="G797" s="749">
        <f>F797*(1-G798)</f>
        <v>262.24</v>
      </c>
    </row>
    <row r="798" spans="1:8" ht="15" customHeight="1" x14ac:dyDescent="0.2">
      <c r="A798" s="1096"/>
      <c r="B798" s="239"/>
      <c r="C798" s="355" t="s">
        <v>1415</v>
      </c>
      <c r="D798" s="1040"/>
      <c r="E798" s="1039"/>
      <c r="F798" s="750">
        <v>0</v>
      </c>
      <c r="G798" s="751">
        <f>G2</f>
        <v>0.12</v>
      </c>
    </row>
    <row r="799" spans="1:8" ht="15" customHeight="1" x14ac:dyDescent="0.2">
      <c r="A799" s="1096"/>
      <c r="B799" s="239" t="s">
        <v>94</v>
      </c>
      <c r="C799" s="192" t="s">
        <v>1414</v>
      </c>
      <c r="D799" s="1040" t="s">
        <v>235</v>
      </c>
      <c r="E799" s="1038" t="s">
        <v>1614</v>
      </c>
      <c r="F799" s="754">
        <f>'Весь прайс'!F292</f>
        <v>189</v>
      </c>
      <c r="G799" s="749">
        <f>F799*(1-G800)</f>
        <v>166.32</v>
      </c>
    </row>
    <row r="800" spans="1:8" ht="15" customHeight="1" x14ac:dyDescent="0.2">
      <c r="A800" s="1096"/>
      <c r="B800" s="239"/>
      <c r="C800" s="355" t="s">
        <v>341</v>
      </c>
      <c r="D800" s="1040"/>
      <c r="E800" s="1039"/>
      <c r="F800" s="750">
        <v>0</v>
      </c>
      <c r="G800" s="751">
        <f>G2</f>
        <v>0.12</v>
      </c>
    </row>
    <row r="801" spans="1:8" ht="15" customHeight="1" x14ac:dyDescent="0.2">
      <c r="A801" s="1096"/>
      <c r="B801" s="239" t="s">
        <v>95</v>
      </c>
      <c r="C801" s="192" t="s">
        <v>1413</v>
      </c>
      <c r="D801" s="1040" t="s">
        <v>235</v>
      </c>
      <c r="E801" s="1038" t="s">
        <v>1614</v>
      </c>
      <c r="F801" s="754">
        <f>'Весь прайс'!F293</f>
        <v>132</v>
      </c>
      <c r="G801" s="749">
        <f>F801*(1-G802)</f>
        <v>116.16</v>
      </c>
    </row>
    <row r="802" spans="1:8" ht="15" customHeight="1" x14ac:dyDescent="0.2">
      <c r="A802" s="1096"/>
      <c r="B802" s="239"/>
      <c r="C802" s="355" t="s">
        <v>341</v>
      </c>
      <c r="D802" s="1040"/>
      <c r="E802" s="1039"/>
      <c r="F802" s="750">
        <v>0</v>
      </c>
      <c r="G802" s="751">
        <f>G2</f>
        <v>0.12</v>
      </c>
    </row>
    <row r="803" spans="1:8" ht="15" customHeight="1" x14ac:dyDescent="0.2">
      <c r="A803" s="1096"/>
      <c r="B803" s="239" t="s">
        <v>96</v>
      </c>
      <c r="C803" s="192" t="s">
        <v>1412</v>
      </c>
      <c r="D803" s="1040" t="s">
        <v>235</v>
      </c>
      <c r="E803" s="1038" t="s">
        <v>1614</v>
      </c>
      <c r="F803" s="754">
        <f>'Весь прайс'!F294</f>
        <v>191</v>
      </c>
      <c r="G803" s="749">
        <f>F803*(1-G804)</f>
        <v>168.08</v>
      </c>
    </row>
    <row r="804" spans="1:8" ht="15" customHeight="1" x14ac:dyDescent="0.2">
      <c r="A804" s="1096"/>
      <c r="B804" s="239"/>
      <c r="C804" s="355" t="s">
        <v>341</v>
      </c>
      <c r="D804" s="1040"/>
      <c r="E804" s="1039"/>
      <c r="F804" s="750">
        <v>0</v>
      </c>
      <c r="G804" s="751">
        <f>G2</f>
        <v>0.12</v>
      </c>
    </row>
    <row r="805" spans="1:8" ht="15" customHeight="1" x14ac:dyDescent="0.2">
      <c r="A805" s="1096"/>
      <c r="B805" s="239" t="s">
        <v>97</v>
      </c>
      <c r="C805" s="192" t="s">
        <v>1411</v>
      </c>
      <c r="D805" s="1040" t="s">
        <v>235</v>
      </c>
      <c r="E805" s="1038" t="s">
        <v>1614</v>
      </c>
      <c r="F805" s="754">
        <f>'Весь прайс'!F295</f>
        <v>412</v>
      </c>
      <c r="G805" s="749">
        <f>F805*(1-G806)</f>
        <v>362.56</v>
      </c>
    </row>
    <row r="806" spans="1:8" ht="15" customHeight="1" x14ac:dyDescent="0.2">
      <c r="A806" s="1096"/>
      <c r="B806" s="239"/>
      <c r="C806" s="355" t="s">
        <v>341</v>
      </c>
      <c r="D806" s="1040"/>
      <c r="E806" s="1039"/>
      <c r="F806" s="750">
        <v>0</v>
      </c>
      <c r="G806" s="751">
        <f>G2</f>
        <v>0.12</v>
      </c>
    </row>
    <row r="807" spans="1:8" s="481" customFormat="1" ht="15" customHeight="1" x14ac:dyDescent="0.2">
      <c r="A807" s="480"/>
      <c r="B807" s="482" t="s">
        <v>1402</v>
      </c>
      <c r="C807" s="340" t="s">
        <v>1410</v>
      </c>
      <c r="D807" s="1040" t="s">
        <v>235</v>
      </c>
      <c r="E807" s="1038" t="s">
        <v>1614</v>
      </c>
      <c r="F807" s="754">
        <f>'Весь прайс'!F296</f>
        <v>439</v>
      </c>
      <c r="G807" s="749">
        <f>F807*(1-G808)</f>
        <v>386.32</v>
      </c>
      <c r="H807" s="154"/>
    </row>
    <row r="808" spans="1:8" s="481" customFormat="1" ht="15" customHeight="1" x14ac:dyDescent="0.2">
      <c r="A808" s="480"/>
      <c r="B808" s="482"/>
      <c r="C808" s="355" t="s">
        <v>341</v>
      </c>
      <c r="D808" s="1040"/>
      <c r="E808" s="1039"/>
      <c r="F808" s="750">
        <v>0</v>
      </c>
      <c r="G808" s="751">
        <f>G2</f>
        <v>0.12</v>
      </c>
      <c r="H808" s="154"/>
    </row>
    <row r="809" spans="1:8" s="258" customFormat="1" ht="15" customHeight="1" x14ac:dyDescent="0.2">
      <c r="A809" s="256"/>
      <c r="B809" s="239"/>
      <c r="C809" s="192"/>
      <c r="D809" s="246"/>
      <c r="E809" s="240"/>
      <c r="F809" s="750"/>
      <c r="G809" s="751"/>
      <c r="H809" s="154"/>
    </row>
    <row r="810" spans="1:8" ht="15" customHeight="1" x14ac:dyDescent="0.2">
      <c r="A810" s="1096"/>
      <c r="B810" s="133" t="s">
        <v>98</v>
      </c>
      <c r="C810" s="200" t="s">
        <v>1409</v>
      </c>
      <c r="D810" s="1040" t="s">
        <v>235</v>
      </c>
      <c r="E810" s="1038" t="s">
        <v>1614</v>
      </c>
      <c r="F810" s="767">
        <f>'Весь прайс'!F297</f>
        <v>158</v>
      </c>
      <c r="G810" s="749">
        <f>F810*(1-G811)</f>
        <v>139.04</v>
      </c>
    </row>
    <row r="811" spans="1:8" ht="15" customHeight="1" x14ac:dyDescent="0.2">
      <c r="A811" s="1096"/>
      <c r="B811" s="133"/>
      <c r="C811" s="501" t="s">
        <v>341</v>
      </c>
      <c r="D811" s="1040"/>
      <c r="E811" s="1039"/>
      <c r="F811" s="750">
        <v>0</v>
      </c>
      <c r="G811" s="751">
        <f>G2</f>
        <v>0.12</v>
      </c>
    </row>
    <row r="812" spans="1:8" s="258" customFormat="1" ht="15" customHeight="1" x14ac:dyDescent="0.2">
      <c r="A812" s="256"/>
      <c r="B812" s="243"/>
      <c r="C812" s="266" t="s">
        <v>331</v>
      </c>
      <c r="D812" s="244"/>
      <c r="E812" s="240"/>
      <c r="F812" s="750"/>
      <c r="G812" s="751"/>
      <c r="H812" s="154"/>
    </row>
    <row r="813" spans="1:8" ht="15" customHeight="1" x14ac:dyDescent="0.2">
      <c r="A813" s="1096"/>
      <c r="B813" s="241" t="s">
        <v>99</v>
      </c>
      <c r="C813" s="201" t="s">
        <v>1407</v>
      </c>
      <c r="D813" s="1040" t="s">
        <v>235</v>
      </c>
      <c r="E813" s="1038" t="s">
        <v>1614</v>
      </c>
      <c r="F813" s="766">
        <f>'Весь прайс'!F298</f>
        <v>352</v>
      </c>
      <c r="G813" s="749">
        <f>F813*(1-G814)</f>
        <v>309.76</v>
      </c>
    </row>
    <row r="814" spans="1:8" ht="15" customHeight="1" x14ac:dyDescent="0.2">
      <c r="A814" s="1096"/>
      <c r="B814" s="241"/>
      <c r="C814" s="502" t="s">
        <v>341</v>
      </c>
      <c r="D814" s="1040"/>
      <c r="E814" s="1039"/>
      <c r="F814" s="750">
        <v>0</v>
      </c>
      <c r="G814" s="751">
        <f>G2</f>
        <v>0.12</v>
      </c>
    </row>
    <row r="815" spans="1:8" s="258" customFormat="1" ht="15" customHeight="1" x14ac:dyDescent="0.2">
      <c r="A815" s="256"/>
      <c r="B815" s="241"/>
      <c r="C815" s="375"/>
      <c r="D815" s="242"/>
      <c r="E815" s="240"/>
      <c r="F815" s="750"/>
      <c r="G815" s="751"/>
      <c r="H815" s="154"/>
    </row>
    <row r="816" spans="1:8" ht="15" customHeight="1" x14ac:dyDescent="0.2">
      <c r="A816" s="1096"/>
      <c r="B816" s="241" t="s">
        <v>100</v>
      </c>
      <c r="C816" s="201" t="s">
        <v>1408</v>
      </c>
      <c r="D816" s="1040" t="s">
        <v>235</v>
      </c>
      <c r="E816" s="1038" t="s">
        <v>1614</v>
      </c>
      <c r="F816" s="766">
        <f>'Весь прайс'!F299</f>
        <v>79</v>
      </c>
      <c r="G816" s="749">
        <f>F816*(1-G817)</f>
        <v>69.52</v>
      </c>
    </row>
    <row r="817" spans="1:8" ht="15" customHeight="1" x14ac:dyDescent="0.2">
      <c r="A817" s="1096"/>
      <c r="B817" s="241"/>
      <c r="C817" s="502" t="s">
        <v>341</v>
      </c>
      <c r="D817" s="1040"/>
      <c r="E817" s="1039"/>
      <c r="F817" s="750">
        <v>0</v>
      </c>
      <c r="G817" s="751">
        <f>G2</f>
        <v>0.12</v>
      </c>
    </row>
    <row r="818" spans="1:8" s="258" customFormat="1" ht="15" customHeight="1" x14ac:dyDescent="0.2">
      <c r="A818" s="256"/>
      <c r="B818" s="626" t="s">
        <v>1542</v>
      </c>
      <c r="C818" s="200" t="s">
        <v>1545</v>
      </c>
      <c r="D818" s="1040" t="s">
        <v>235</v>
      </c>
      <c r="E818" s="1038" t="s">
        <v>1614</v>
      </c>
      <c r="F818" s="767">
        <f>'Весь прайс'!F300</f>
        <v>61</v>
      </c>
      <c r="G818" s="749">
        <f>F818*(1-G819)</f>
        <v>53.68</v>
      </c>
      <c r="H818" s="154"/>
    </row>
    <row r="819" spans="1:8" s="632" customFormat="1" ht="15" customHeight="1" x14ac:dyDescent="0.2">
      <c r="A819" s="642"/>
      <c r="B819" s="626"/>
      <c r="C819" s="789" t="s">
        <v>1543</v>
      </c>
      <c r="D819" s="1040"/>
      <c r="E819" s="1039"/>
      <c r="F819" s="750">
        <v>0</v>
      </c>
      <c r="G819" s="751">
        <f>G2</f>
        <v>0.12</v>
      </c>
      <c r="H819" s="154"/>
    </row>
    <row r="820" spans="1:8" s="632" customFormat="1" ht="15" customHeight="1" x14ac:dyDescent="0.2">
      <c r="A820" s="642"/>
      <c r="B820" s="626"/>
      <c r="C820" s="736" t="s">
        <v>1479</v>
      </c>
      <c r="D820" s="244"/>
      <c r="E820" s="617"/>
      <c r="F820" s="750"/>
      <c r="G820" s="751"/>
      <c r="H820" s="154"/>
    </row>
    <row r="821" spans="1:8" s="632" customFormat="1" ht="15" customHeight="1" x14ac:dyDescent="0.2">
      <c r="A821" s="642"/>
      <c r="B821" s="626" t="s">
        <v>1544</v>
      </c>
      <c r="C821" s="200" t="s">
        <v>1546</v>
      </c>
      <c r="D821" s="1040" t="s">
        <v>235</v>
      </c>
      <c r="E821" s="1038" t="s">
        <v>1614</v>
      </c>
      <c r="F821" s="767">
        <f>'Весь прайс'!F301</f>
        <v>117</v>
      </c>
      <c r="G821" s="749">
        <f>F821*(1-G822)</f>
        <v>102.96</v>
      </c>
      <c r="H821" s="154"/>
    </row>
    <row r="822" spans="1:8" s="632" customFormat="1" ht="15" customHeight="1" x14ac:dyDescent="0.2">
      <c r="A822" s="642"/>
      <c r="B822" s="626"/>
      <c r="C822" s="789" t="s">
        <v>1547</v>
      </c>
      <c r="D822" s="1040"/>
      <c r="E822" s="1039"/>
      <c r="F822" s="750">
        <v>0</v>
      </c>
      <c r="G822" s="751">
        <f>G2</f>
        <v>0.12</v>
      </c>
      <c r="H822" s="154"/>
    </row>
    <row r="823" spans="1:8" s="632" customFormat="1" ht="15" customHeight="1" x14ac:dyDescent="0.2">
      <c r="A823" s="642"/>
      <c r="B823" s="631"/>
      <c r="C823" s="736" t="s">
        <v>1548</v>
      </c>
      <c r="D823" s="629"/>
      <c r="E823" s="617"/>
      <c r="F823" s="750"/>
      <c r="G823" s="751"/>
      <c r="H823" s="154"/>
    </row>
    <row r="824" spans="1:8" ht="15" customHeight="1" x14ac:dyDescent="0.2">
      <c r="A824" s="158"/>
      <c r="B824" s="243" t="s">
        <v>101</v>
      </c>
      <c r="C824" s="200" t="s">
        <v>102</v>
      </c>
      <c r="D824" s="1040" t="s">
        <v>235</v>
      </c>
      <c r="E824" s="1050" t="s">
        <v>1616</v>
      </c>
      <c r="F824" s="766" t="str">
        <f>'Весь прайс'!F305</f>
        <v>37 485,00</v>
      </c>
      <c r="G824" s="749" t="str">
        <f>'Весь прайс'!G305</f>
        <v>35 102,00</v>
      </c>
    </row>
    <row r="825" spans="1:8" ht="15" customHeight="1" x14ac:dyDescent="0.2">
      <c r="A825" s="158"/>
      <c r="B825" s="243"/>
      <c r="C825" s="501" t="s">
        <v>341</v>
      </c>
      <c r="D825" s="1040"/>
      <c r="E825" s="1050"/>
      <c r="F825" s="750">
        <v>0</v>
      </c>
      <c r="G825" s="751"/>
    </row>
    <row r="826" spans="1:8" s="258" customFormat="1" ht="15" customHeight="1" x14ac:dyDescent="0.2">
      <c r="A826" s="255"/>
      <c r="B826" s="243"/>
      <c r="C826" s="261"/>
      <c r="D826" s="244"/>
      <c r="E826" s="238"/>
      <c r="F826" s="767"/>
      <c r="G826" s="250"/>
      <c r="H826" s="154"/>
    </row>
    <row r="827" spans="1:8" s="725" customFormat="1" ht="15" customHeight="1" x14ac:dyDescent="0.2">
      <c r="A827" s="728"/>
      <c r="B827" s="1046" t="s">
        <v>1649</v>
      </c>
      <c r="C827" s="163" t="s">
        <v>386</v>
      </c>
      <c r="D827" s="1063" t="s">
        <v>372</v>
      </c>
      <c r="E827" s="1050" t="s">
        <v>1616</v>
      </c>
      <c r="F827" s="774">
        <f>'Весь прайс'!F306</f>
        <v>31100</v>
      </c>
      <c r="G827" s="749">
        <f>'Весь прайс'!G306</f>
        <v>29100</v>
      </c>
      <c r="H827" s="154"/>
    </row>
    <row r="828" spans="1:8" s="725" customFormat="1" ht="15" customHeight="1" x14ac:dyDescent="0.2">
      <c r="A828" s="728"/>
      <c r="B828" s="1046"/>
      <c r="C828" s="733" t="s">
        <v>341</v>
      </c>
      <c r="D828" s="1063"/>
      <c r="E828" s="1050"/>
      <c r="F828" s="775">
        <v>0</v>
      </c>
      <c r="G828" s="751"/>
      <c r="H828" s="154"/>
    </row>
    <row r="829" spans="1:8" s="725" customFormat="1" ht="15" customHeight="1" x14ac:dyDescent="0.2">
      <c r="A829" s="728"/>
      <c r="B829" s="718"/>
      <c r="C829" s="166"/>
      <c r="D829" s="731"/>
      <c r="E829" s="377"/>
      <c r="F829" s="774"/>
      <c r="G829" s="251"/>
      <c r="H829" s="154"/>
    </row>
    <row r="830" spans="1:8" ht="15" customHeight="1" x14ac:dyDescent="0.2">
      <c r="A830" s="1058"/>
      <c r="B830" s="241" t="s">
        <v>103</v>
      </c>
      <c r="C830" s="191" t="s">
        <v>214</v>
      </c>
      <c r="D830" s="1095" t="s">
        <v>235</v>
      </c>
      <c r="E830" s="1038" t="s">
        <v>1614</v>
      </c>
      <c r="F830" s="766">
        <f>'Весь прайс'!F302</f>
        <v>419</v>
      </c>
      <c r="G830" s="749">
        <f>F830*(1-G831)</f>
        <v>368.72</v>
      </c>
    </row>
    <row r="831" spans="1:8" ht="15" customHeight="1" x14ac:dyDescent="0.2">
      <c r="A831" s="1058"/>
      <c r="B831" s="241"/>
      <c r="C831" s="274" t="s">
        <v>341</v>
      </c>
      <c r="D831" s="1095"/>
      <c r="E831" s="1039"/>
      <c r="F831" s="750">
        <v>0</v>
      </c>
      <c r="G831" s="751">
        <f>G2</f>
        <v>0.12</v>
      </c>
    </row>
    <row r="832" spans="1:8" s="552" customFormat="1" ht="15" customHeight="1" x14ac:dyDescent="0.2">
      <c r="A832" s="550"/>
      <c r="B832" s="551"/>
      <c r="C832" s="274"/>
      <c r="D832" s="553"/>
      <c r="E832" s="547"/>
      <c r="F832" s="750"/>
      <c r="G832" s="751"/>
      <c r="H832" s="154"/>
    </row>
    <row r="833" spans="1:8" s="552" customFormat="1" ht="15" customHeight="1" x14ac:dyDescent="0.2">
      <c r="A833" s="1058"/>
      <c r="B833" s="551"/>
      <c r="C833" s="191" t="s">
        <v>1478</v>
      </c>
      <c r="D833" s="1095" t="s">
        <v>235</v>
      </c>
      <c r="E833" s="1038" t="s">
        <v>1614</v>
      </c>
      <c r="F833" s="766">
        <f>'Весь прайс'!F303</f>
        <v>523</v>
      </c>
      <c r="G833" s="749">
        <f>F833*(1-G834)</f>
        <v>460.24</v>
      </c>
      <c r="H833" s="154"/>
    </row>
    <row r="834" spans="1:8" s="552" customFormat="1" ht="15" customHeight="1" x14ac:dyDescent="0.2">
      <c r="A834" s="1058"/>
      <c r="B834" s="551"/>
      <c r="C834" s="788" t="s">
        <v>341</v>
      </c>
      <c r="D834" s="1095"/>
      <c r="E834" s="1039"/>
      <c r="F834" s="750">
        <v>0</v>
      </c>
      <c r="G834" s="751">
        <f>G2</f>
        <v>0.12</v>
      </c>
      <c r="H834" s="154"/>
    </row>
    <row r="835" spans="1:8" ht="15.75" customHeight="1" x14ac:dyDescent="0.2">
      <c r="A835" s="1099"/>
      <c r="B835" s="267"/>
      <c r="C835" s="745"/>
      <c r="D835" s="159"/>
      <c r="E835" s="268"/>
      <c r="F835" s="776"/>
      <c r="G835" s="777"/>
    </row>
    <row r="836" spans="1:8" ht="15.75" customHeight="1" x14ac:dyDescent="0.2">
      <c r="A836" s="1033" t="s">
        <v>384</v>
      </c>
      <c r="B836" s="1033"/>
      <c r="C836" s="1033"/>
      <c r="D836" s="1033"/>
      <c r="E836" s="1033"/>
      <c r="F836" s="812"/>
      <c r="G836" s="980"/>
    </row>
    <row r="837" spans="1:8" ht="15.75" customHeight="1" x14ac:dyDescent="0.2">
      <c r="A837" s="260"/>
      <c r="B837" s="1046"/>
      <c r="C837" s="163" t="s">
        <v>391</v>
      </c>
      <c r="D837" s="1049" t="s">
        <v>372</v>
      </c>
      <c r="E837" s="1050" t="s">
        <v>1616</v>
      </c>
      <c r="F837" s="1098" t="s">
        <v>1585</v>
      </c>
      <c r="G837" s="1105" t="s">
        <v>1585</v>
      </c>
    </row>
    <row r="838" spans="1:8" ht="15.75" customHeight="1" x14ac:dyDescent="0.2">
      <c r="A838" s="260"/>
      <c r="B838" s="1046"/>
      <c r="C838" s="279" t="s">
        <v>393</v>
      </c>
      <c r="D838" s="1049"/>
      <c r="E838" s="1050"/>
      <c r="F838" s="1098"/>
      <c r="G838" s="1105"/>
    </row>
    <row r="839" spans="1:8" ht="15.75" customHeight="1" x14ac:dyDescent="0.2">
      <c r="A839" s="260"/>
      <c r="B839" s="718"/>
      <c r="C839" s="164"/>
      <c r="D839" s="723"/>
      <c r="E839" s="731"/>
      <c r="F839" s="880"/>
      <c r="G839" s="252"/>
    </row>
    <row r="840" spans="1:8" ht="15.75" customHeight="1" x14ac:dyDescent="0.2">
      <c r="A840" s="1054"/>
      <c r="B840" s="1034"/>
      <c r="C840" s="167" t="s">
        <v>392</v>
      </c>
      <c r="D840" s="1040" t="s">
        <v>372</v>
      </c>
      <c r="E840" s="1050" t="s">
        <v>1616</v>
      </c>
      <c r="F840" s="1098" t="s">
        <v>1585</v>
      </c>
      <c r="G840" s="1105" t="s">
        <v>1585</v>
      </c>
    </row>
    <row r="841" spans="1:8" ht="15.75" customHeight="1" x14ac:dyDescent="0.2">
      <c r="A841" s="1054"/>
      <c r="B841" s="1034"/>
      <c r="C841" s="282" t="s">
        <v>394</v>
      </c>
      <c r="D841" s="1040"/>
      <c r="E841" s="1050"/>
      <c r="F841" s="1098"/>
      <c r="G841" s="1105"/>
    </row>
    <row r="842" spans="1:8" ht="15.75" customHeight="1" x14ac:dyDescent="0.2">
      <c r="A842" s="1033" t="s">
        <v>1440</v>
      </c>
      <c r="B842" s="1033"/>
      <c r="C842" s="1033"/>
      <c r="D842" s="1033"/>
      <c r="E842" s="1033"/>
      <c r="F842" s="812"/>
      <c r="G842" s="980"/>
    </row>
    <row r="843" spans="1:8" ht="15.75" customHeight="1" x14ac:dyDescent="0.2">
      <c r="A843" s="1054"/>
      <c r="B843" s="1034"/>
      <c r="C843" s="167" t="s">
        <v>1440</v>
      </c>
      <c r="D843" s="1040" t="s">
        <v>372</v>
      </c>
      <c r="E843" s="720"/>
      <c r="F843" s="778"/>
      <c r="G843" s="749"/>
    </row>
    <row r="844" spans="1:8" ht="15.75" customHeight="1" x14ac:dyDescent="0.2">
      <c r="A844" s="1054"/>
      <c r="B844" s="1034"/>
      <c r="C844" s="522" t="s">
        <v>1441</v>
      </c>
      <c r="D844" s="1040"/>
      <c r="E844" s="1050" t="s">
        <v>1616</v>
      </c>
      <c r="F844" s="1098" t="s">
        <v>1585</v>
      </c>
      <c r="G844" s="1105" t="s">
        <v>1585</v>
      </c>
    </row>
    <row r="845" spans="1:8" ht="15.75" customHeight="1" x14ac:dyDescent="0.2">
      <c r="A845" s="1054"/>
      <c r="B845" s="724"/>
      <c r="C845" s="522"/>
      <c r="D845" s="717"/>
      <c r="E845" s="1050"/>
      <c r="F845" s="1098"/>
      <c r="G845" s="1105"/>
    </row>
    <row r="846" spans="1:8" ht="15.75" customHeight="1" x14ac:dyDescent="0.2">
      <c r="A846" s="1054"/>
      <c r="B846" s="724"/>
      <c r="C846" s="168"/>
      <c r="D846" s="717"/>
      <c r="E846" s="245"/>
      <c r="F846" s="881"/>
      <c r="G846" s="251"/>
    </row>
    <row r="847" spans="1:8" ht="15.75" customHeight="1" x14ac:dyDescent="0.2">
      <c r="A847" s="1100" t="s">
        <v>385</v>
      </c>
      <c r="B847" s="1100"/>
      <c r="C847" s="1100"/>
      <c r="D847" s="1100"/>
      <c r="E847" s="1100"/>
      <c r="F847" s="814"/>
      <c r="G847" s="985"/>
    </row>
    <row r="848" spans="1:8" ht="15.75" customHeight="1" x14ac:dyDescent="0.2">
      <c r="A848" s="729"/>
      <c r="B848" s="734"/>
      <c r="C848" s="375"/>
      <c r="D848" s="730"/>
      <c r="E848" s="723"/>
      <c r="F848" s="750"/>
      <c r="G848" s="751"/>
    </row>
    <row r="849" spans="1:7" ht="15.75" customHeight="1" x14ac:dyDescent="0.2">
      <c r="A849" s="1096"/>
      <c r="B849" s="1048"/>
      <c r="C849" s="201" t="s">
        <v>387</v>
      </c>
      <c r="D849" s="1040" t="s">
        <v>372</v>
      </c>
      <c r="E849" s="1050" t="s">
        <v>1616</v>
      </c>
      <c r="F849" s="1098" t="s">
        <v>1585</v>
      </c>
      <c r="G849" s="1105" t="s">
        <v>1585</v>
      </c>
    </row>
    <row r="850" spans="1:7" ht="15.75" customHeight="1" x14ac:dyDescent="0.2">
      <c r="A850" s="1096"/>
      <c r="B850" s="1048"/>
      <c r="C850" s="281" t="s">
        <v>388</v>
      </c>
      <c r="D850" s="1040"/>
      <c r="E850" s="1050"/>
      <c r="F850" s="1098"/>
      <c r="G850" s="1105"/>
    </row>
    <row r="851" spans="1:7" ht="15.75" customHeight="1" x14ac:dyDescent="0.2">
      <c r="A851" s="1096"/>
      <c r="B851" s="734"/>
      <c r="C851" s="280"/>
      <c r="D851" s="730"/>
      <c r="E851" s="723"/>
      <c r="F851" s="766"/>
      <c r="G851" s="253"/>
    </row>
    <row r="852" spans="1:7" ht="15.75" customHeight="1" x14ac:dyDescent="0.2">
      <c r="A852" s="1096"/>
      <c r="B852" s="1048"/>
      <c r="C852" s="201" t="s">
        <v>389</v>
      </c>
      <c r="D852" s="1040" t="s">
        <v>372</v>
      </c>
      <c r="E852" s="1050" t="s">
        <v>1616</v>
      </c>
      <c r="F852" s="1098" t="s">
        <v>1585</v>
      </c>
      <c r="G852" s="1105" t="s">
        <v>1585</v>
      </c>
    </row>
    <row r="853" spans="1:7" ht="15.75" customHeight="1" x14ac:dyDescent="0.2">
      <c r="A853" s="1096"/>
      <c r="B853" s="1048"/>
      <c r="C853" s="281" t="s">
        <v>390</v>
      </c>
      <c r="D853" s="1040"/>
      <c r="E853" s="1050"/>
      <c r="F853" s="1098"/>
      <c r="G853" s="1105"/>
    </row>
    <row r="854" spans="1:7" ht="15.75" customHeight="1" x14ac:dyDescent="0.2">
      <c r="A854" s="729"/>
      <c r="B854" s="734"/>
      <c r="C854" s="280"/>
      <c r="D854" s="730"/>
      <c r="E854" s="723"/>
      <c r="F854" s="766"/>
      <c r="G854" s="253"/>
    </row>
    <row r="855" spans="1:7" ht="15.75" customHeight="1" x14ac:dyDescent="0.2">
      <c r="A855" s="137"/>
      <c r="B855" s="174"/>
      <c r="C855" s="202"/>
      <c r="D855" s="159"/>
      <c r="E855" s="159"/>
      <c r="F855" s="779"/>
      <c r="G855" s="780"/>
    </row>
    <row r="856" spans="1:7" ht="15.75" customHeight="1" x14ac:dyDescent="0.2">
      <c r="A856" s="137"/>
      <c r="B856" s="174"/>
      <c r="C856" s="202"/>
      <c r="D856" s="159"/>
      <c r="E856" s="159"/>
      <c r="F856" s="779"/>
      <c r="G856" s="780"/>
    </row>
    <row r="857" spans="1:7" ht="15.75" customHeight="1" x14ac:dyDescent="0.2">
      <c r="A857" s="137"/>
      <c r="B857" s="174"/>
      <c r="C857" s="202"/>
      <c r="D857" s="159"/>
      <c r="E857" s="159"/>
      <c r="F857" s="779"/>
      <c r="G857" s="780"/>
    </row>
    <row r="858" spans="1:7" ht="15.75" customHeight="1" x14ac:dyDescent="0.2">
      <c r="A858" s="137"/>
      <c r="B858" s="174"/>
      <c r="C858" s="202"/>
      <c r="D858" s="159"/>
      <c r="E858" s="159"/>
      <c r="F858" s="779"/>
      <c r="G858" s="780"/>
    </row>
    <row r="859" spans="1:7" ht="15.75" customHeight="1" x14ac:dyDescent="0.2">
      <c r="A859" s="137"/>
      <c r="B859" s="174"/>
      <c r="C859" s="202"/>
      <c r="D859" s="159"/>
      <c r="E859" s="159"/>
      <c r="F859" s="779"/>
      <c r="G859" s="780"/>
    </row>
    <row r="860" spans="1:7" ht="15.75" customHeight="1" x14ac:dyDescent="0.2">
      <c r="A860" s="137"/>
      <c r="B860" s="174"/>
      <c r="C860" s="202"/>
      <c r="D860" s="159"/>
      <c r="E860" s="159"/>
      <c r="F860" s="779"/>
      <c r="G860" s="780"/>
    </row>
    <row r="861" spans="1:7" ht="15.75" customHeight="1" x14ac:dyDescent="0.2">
      <c r="A861" s="137"/>
      <c r="B861" s="174"/>
      <c r="C861" s="202"/>
      <c r="D861" s="159"/>
      <c r="E861" s="159"/>
      <c r="F861" s="779"/>
      <c r="G861" s="780"/>
    </row>
    <row r="862" spans="1:7" ht="15.75" customHeight="1" x14ac:dyDescent="0.2">
      <c r="A862" s="137"/>
      <c r="B862" s="174"/>
      <c r="C862" s="202"/>
      <c r="D862" s="159"/>
      <c r="E862" s="159"/>
      <c r="F862" s="779"/>
      <c r="G862" s="780"/>
    </row>
    <row r="863" spans="1:7" ht="15.75" customHeight="1" x14ac:dyDescent="0.2">
      <c r="A863" s="137"/>
      <c r="B863" s="174"/>
      <c r="C863" s="202"/>
      <c r="D863" s="159"/>
      <c r="E863" s="159"/>
      <c r="F863" s="779"/>
      <c r="G863" s="780"/>
    </row>
    <row r="864" spans="1:7" ht="15.75" customHeight="1" x14ac:dyDescent="0.2">
      <c r="A864" s="137"/>
      <c r="B864" s="174"/>
      <c r="C864" s="202"/>
      <c r="D864" s="159"/>
      <c r="E864" s="159"/>
      <c r="F864" s="779"/>
      <c r="G864" s="780"/>
    </row>
    <row r="865" spans="1:7" ht="15.75" customHeight="1" x14ac:dyDescent="0.2">
      <c r="A865" s="137"/>
      <c r="B865" s="174"/>
      <c r="C865" s="202"/>
      <c r="D865" s="159"/>
      <c r="E865" s="159"/>
      <c r="F865" s="779"/>
      <c r="G865" s="780"/>
    </row>
    <row r="866" spans="1:7" ht="15.75" customHeight="1" x14ac:dyDescent="0.2">
      <c r="A866" s="137"/>
      <c r="B866" s="174"/>
      <c r="C866" s="202"/>
      <c r="D866" s="159"/>
      <c r="E866" s="159"/>
      <c r="F866" s="779"/>
      <c r="G866" s="780"/>
    </row>
    <row r="867" spans="1:7" ht="15.75" customHeight="1" x14ac:dyDescent="0.2">
      <c r="A867" s="137"/>
      <c r="B867" s="174"/>
      <c r="C867" s="202"/>
      <c r="D867" s="159"/>
      <c r="E867" s="159"/>
      <c r="F867" s="779"/>
      <c r="G867" s="780"/>
    </row>
    <row r="868" spans="1:7" ht="15.75" customHeight="1" x14ac:dyDescent="0.2">
      <c r="A868" s="137"/>
      <c r="B868" s="174"/>
      <c r="C868" s="202"/>
      <c r="D868" s="159"/>
      <c r="E868" s="159"/>
      <c r="F868" s="779"/>
      <c r="G868" s="780"/>
    </row>
    <row r="869" spans="1:7" ht="15.75" customHeight="1" x14ac:dyDescent="0.2">
      <c r="A869" s="137"/>
      <c r="B869" s="174"/>
      <c r="C869" s="202"/>
      <c r="D869" s="159"/>
      <c r="E869" s="159"/>
      <c r="F869" s="779"/>
      <c r="G869" s="780"/>
    </row>
    <row r="870" spans="1:7" ht="15.75" customHeight="1" x14ac:dyDescent="0.2">
      <c r="A870" s="137"/>
      <c r="B870" s="174"/>
      <c r="C870" s="202"/>
      <c r="D870" s="159"/>
      <c r="E870" s="159"/>
      <c r="F870" s="779"/>
      <c r="G870" s="780"/>
    </row>
    <row r="871" spans="1:7" ht="15.75" customHeight="1" x14ac:dyDescent="0.2">
      <c r="A871" s="137"/>
      <c r="B871" s="174"/>
      <c r="C871" s="202"/>
      <c r="D871" s="159"/>
      <c r="E871" s="159"/>
      <c r="F871" s="779"/>
      <c r="G871" s="780"/>
    </row>
    <row r="872" spans="1:7" ht="15.75" customHeight="1" x14ac:dyDescent="0.2">
      <c r="A872" s="137"/>
      <c r="B872" s="174"/>
      <c r="C872" s="202"/>
      <c r="D872" s="159"/>
      <c r="E872" s="159"/>
      <c r="F872" s="779"/>
      <c r="G872" s="780"/>
    </row>
    <row r="873" spans="1:7" ht="15.75" customHeight="1" x14ac:dyDescent="0.2">
      <c r="A873" s="137"/>
      <c r="B873" s="174"/>
      <c r="C873" s="202"/>
      <c r="D873" s="159"/>
      <c r="E873" s="159"/>
      <c r="F873" s="779"/>
      <c r="G873" s="780"/>
    </row>
    <row r="874" spans="1:7" ht="15.75" customHeight="1" x14ac:dyDescent="0.2">
      <c r="A874" s="137"/>
      <c r="B874" s="174"/>
      <c r="C874" s="202"/>
      <c r="D874" s="159"/>
      <c r="E874" s="159"/>
      <c r="F874" s="779"/>
      <c r="G874" s="780"/>
    </row>
    <row r="875" spans="1:7" ht="15.75" customHeight="1" x14ac:dyDescent="0.2">
      <c r="A875" s="137"/>
      <c r="B875" s="174"/>
      <c r="C875" s="202"/>
      <c r="D875" s="159"/>
      <c r="E875" s="159"/>
      <c r="F875" s="779"/>
      <c r="G875" s="780"/>
    </row>
    <row r="876" spans="1:7" ht="15.75" customHeight="1" x14ac:dyDescent="0.2">
      <c r="A876" s="137"/>
      <c r="B876" s="174"/>
      <c r="C876" s="202"/>
      <c r="D876" s="159"/>
      <c r="E876" s="159"/>
      <c r="F876" s="779"/>
      <c r="G876" s="780"/>
    </row>
    <row r="877" spans="1:7" ht="15.75" customHeight="1" x14ac:dyDescent="0.2">
      <c r="A877" s="137"/>
      <c r="B877" s="174"/>
      <c r="C877" s="202"/>
      <c r="D877" s="159"/>
      <c r="E877" s="159"/>
      <c r="F877" s="779"/>
      <c r="G877" s="780"/>
    </row>
    <row r="878" spans="1:7" ht="15.75" customHeight="1" x14ac:dyDescent="0.2">
      <c r="A878" s="137"/>
      <c r="B878" s="174"/>
      <c r="C878" s="202"/>
      <c r="D878" s="159"/>
      <c r="E878" s="159"/>
      <c r="F878" s="779"/>
      <c r="G878" s="780"/>
    </row>
    <row r="879" spans="1:7" ht="15.75" customHeight="1" x14ac:dyDescent="0.2">
      <c r="A879" s="137"/>
      <c r="B879" s="174"/>
      <c r="C879" s="202"/>
      <c r="D879" s="159"/>
      <c r="E879" s="159"/>
      <c r="F879" s="779"/>
      <c r="G879" s="780"/>
    </row>
    <row r="880" spans="1:7" ht="15.75" customHeight="1" x14ac:dyDescent="0.2">
      <c r="A880" s="137"/>
      <c r="B880" s="174"/>
      <c r="C880" s="202"/>
      <c r="D880" s="159"/>
      <c r="E880" s="159"/>
      <c r="F880" s="779"/>
      <c r="G880" s="780"/>
    </row>
    <row r="881" spans="1:7" ht="15.75" customHeight="1" x14ac:dyDescent="0.2">
      <c r="A881" s="137"/>
      <c r="B881" s="174"/>
      <c r="C881" s="202"/>
      <c r="D881" s="159"/>
      <c r="E881" s="159"/>
      <c r="F881" s="779"/>
      <c r="G881" s="780"/>
    </row>
    <row r="882" spans="1:7" ht="15.75" customHeight="1" x14ac:dyDescent="0.2">
      <c r="A882" s="137"/>
      <c r="B882" s="174"/>
      <c r="C882" s="202"/>
      <c r="D882" s="159"/>
      <c r="E882" s="159"/>
      <c r="F882" s="779"/>
      <c r="G882" s="780"/>
    </row>
    <row r="883" spans="1:7" ht="15.75" customHeight="1" x14ac:dyDescent="0.2">
      <c r="A883" s="137"/>
      <c r="B883" s="174"/>
      <c r="C883" s="202"/>
      <c r="D883" s="159"/>
      <c r="E883" s="159"/>
      <c r="F883" s="779"/>
      <c r="G883" s="780"/>
    </row>
    <row r="884" spans="1:7" ht="15.75" customHeight="1" x14ac:dyDescent="0.2">
      <c r="A884" s="137"/>
      <c r="B884" s="174"/>
      <c r="C884" s="202"/>
      <c r="D884" s="159"/>
      <c r="E884" s="159"/>
      <c r="F884" s="779"/>
      <c r="G884" s="780"/>
    </row>
    <row r="885" spans="1:7" ht="15.75" customHeight="1" x14ac:dyDescent="0.2">
      <c r="A885" s="137"/>
      <c r="B885" s="174"/>
      <c r="C885" s="202"/>
      <c r="D885" s="159"/>
      <c r="E885" s="159"/>
      <c r="F885" s="779"/>
      <c r="G885" s="780"/>
    </row>
    <row r="886" spans="1:7" ht="15.75" customHeight="1" x14ac:dyDescent="0.2">
      <c r="A886" s="137"/>
      <c r="B886" s="174"/>
      <c r="C886" s="202"/>
      <c r="D886" s="159"/>
      <c r="E886" s="159"/>
      <c r="F886" s="779"/>
      <c r="G886" s="780"/>
    </row>
    <row r="887" spans="1:7" ht="15.75" customHeight="1" x14ac:dyDescent="0.2">
      <c r="A887" s="137"/>
      <c r="B887" s="174"/>
      <c r="C887" s="202"/>
      <c r="D887" s="159"/>
      <c r="E887" s="159"/>
      <c r="F887" s="779"/>
      <c r="G887" s="780"/>
    </row>
    <row r="888" spans="1:7" ht="15.75" customHeight="1" x14ac:dyDescent="0.2">
      <c r="A888" s="137"/>
      <c r="B888" s="174"/>
      <c r="C888" s="202"/>
      <c r="D888" s="159"/>
      <c r="E888" s="159"/>
      <c r="F888" s="779"/>
      <c r="G888" s="780"/>
    </row>
    <row r="889" spans="1:7" ht="15.75" customHeight="1" x14ac:dyDescent="0.2">
      <c r="A889" s="137"/>
      <c r="B889" s="174"/>
      <c r="C889" s="202"/>
      <c r="D889" s="159"/>
      <c r="E889" s="159"/>
      <c r="F889" s="779"/>
      <c r="G889" s="780"/>
    </row>
    <row r="890" spans="1:7" ht="15.75" customHeight="1" x14ac:dyDescent="0.2">
      <c r="A890" s="137"/>
      <c r="B890" s="174"/>
      <c r="C890" s="202"/>
      <c r="D890" s="159"/>
      <c r="E890" s="159"/>
      <c r="F890" s="779"/>
      <c r="G890" s="780"/>
    </row>
    <row r="891" spans="1:7" ht="15.75" customHeight="1" x14ac:dyDescent="0.2">
      <c r="A891" s="137"/>
      <c r="B891" s="174"/>
      <c r="C891" s="202"/>
      <c r="D891" s="159"/>
      <c r="E891" s="159"/>
      <c r="F891" s="779"/>
      <c r="G891" s="780"/>
    </row>
    <row r="892" spans="1:7" ht="15.75" customHeight="1" x14ac:dyDescent="0.2">
      <c r="A892" s="137"/>
      <c r="B892" s="174"/>
      <c r="C892" s="202"/>
      <c r="D892" s="159"/>
      <c r="E892" s="159"/>
      <c r="F892" s="779"/>
      <c r="G892" s="780"/>
    </row>
    <row r="893" spans="1:7" ht="15.75" customHeight="1" x14ac:dyDescent="0.2">
      <c r="A893" s="137"/>
      <c r="B893" s="174"/>
      <c r="C893" s="202"/>
      <c r="D893" s="159"/>
      <c r="E893" s="159"/>
      <c r="F893" s="779"/>
      <c r="G893" s="780"/>
    </row>
    <row r="894" spans="1:7" ht="15.75" customHeight="1" x14ac:dyDescent="0.2">
      <c r="A894" s="137"/>
      <c r="B894" s="174"/>
      <c r="C894" s="202"/>
      <c r="D894" s="159"/>
      <c r="E894" s="159"/>
      <c r="F894" s="779"/>
      <c r="G894" s="780"/>
    </row>
    <row r="895" spans="1:7" ht="15.75" customHeight="1" x14ac:dyDescent="0.2">
      <c r="A895" s="137"/>
      <c r="B895" s="174"/>
      <c r="C895" s="202"/>
      <c r="D895" s="159"/>
      <c r="E895" s="159"/>
      <c r="F895" s="779"/>
      <c r="G895" s="780"/>
    </row>
    <row r="896" spans="1:7" ht="15.75" customHeight="1" x14ac:dyDescent="0.2">
      <c r="A896" s="137"/>
      <c r="B896" s="174"/>
      <c r="C896" s="202"/>
      <c r="D896" s="159"/>
      <c r="E896" s="159"/>
      <c r="F896" s="779"/>
      <c r="G896" s="780"/>
    </row>
    <row r="897" spans="1:7" ht="15.75" customHeight="1" x14ac:dyDescent="0.2">
      <c r="A897" s="137"/>
      <c r="B897" s="174"/>
      <c r="C897" s="202"/>
      <c r="D897" s="159"/>
      <c r="E897" s="159"/>
      <c r="F897" s="779"/>
      <c r="G897" s="780"/>
    </row>
    <row r="898" spans="1:7" ht="15.75" customHeight="1" x14ac:dyDescent="0.2">
      <c r="A898" s="137"/>
      <c r="B898" s="174"/>
      <c r="C898" s="202"/>
      <c r="D898" s="159"/>
      <c r="E898" s="159"/>
      <c r="F898" s="779"/>
      <c r="G898" s="780"/>
    </row>
    <row r="899" spans="1:7" ht="15.75" customHeight="1" x14ac:dyDescent="0.2">
      <c r="A899" s="137"/>
      <c r="B899" s="174"/>
      <c r="C899" s="202"/>
      <c r="D899" s="159"/>
      <c r="E899" s="159"/>
      <c r="F899" s="779"/>
      <c r="G899" s="780"/>
    </row>
    <row r="900" spans="1:7" ht="15.75" customHeight="1" x14ac:dyDescent="0.2">
      <c r="A900" s="137"/>
      <c r="B900" s="174"/>
      <c r="C900" s="202"/>
      <c r="D900" s="159"/>
      <c r="E900" s="159"/>
      <c r="F900" s="779"/>
      <c r="G900" s="780"/>
    </row>
    <row r="901" spans="1:7" ht="15.75" customHeight="1" x14ac:dyDescent="0.2">
      <c r="A901" s="137"/>
      <c r="B901" s="174"/>
      <c r="C901" s="202"/>
      <c r="D901" s="159"/>
      <c r="E901" s="159"/>
      <c r="F901" s="779"/>
      <c r="G901" s="780"/>
    </row>
    <row r="902" spans="1:7" ht="15.75" customHeight="1" x14ac:dyDescent="0.2">
      <c r="A902" s="137"/>
      <c r="B902" s="174"/>
      <c r="C902" s="202"/>
      <c r="D902" s="159"/>
      <c r="E902" s="159"/>
      <c r="F902" s="779"/>
      <c r="G902" s="780"/>
    </row>
    <row r="903" spans="1:7" ht="15.75" customHeight="1" x14ac:dyDescent="0.2">
      <c r="A903" s="137"/>
      <c r="B903" s="174"/>
      <c r="C903" s="202"/>
      <c r="D903" s="159"/>
      <c r="E903" s="159"/>
      <c r="F903" s="779"/>
      <c r="G903" s="780"/>
    </row>
    <row r="904" spans="1:7" ht="15.75" customHeight="1" x14ac:dyDescent="0.2">
      <c r="A904" s="137"/>
      <c r="B904" s="174"/>
      <c r="C904" s="202"/>
      <c r="D904" s="159"/>
      <c r="E904" s="159"/>
      <c r="F904" s="779"/>
      <c r="G904" s="780"/>
    </row>
    <row r="905" spans="1:7" ht="15.75" customHeight="1" x14ac:dyDescent="0.2">
      <c r="A905" s="137"/>
      <c r="B905" s="174"/>
      <c r="C905" s="202"/>
      <c r="D905" s="159"/>
      <c r="E905" s="159"/>
      <c r="F905" s="779"/>
      <c r="G905" s="780"/>
    </row>
    <row r="906" spans="1:7" ht="15.75" customHeight="1" x14ac:dyDescent="0.2">
      <c r="A906" s="137"/>
      <c r="B906" s="174"/>
      <c r="C906" s="202"/>
      <c r="D906" s="159"/>
      <c r="E906" s="159"/>
      <c r="F906" s="779"/>
      <c r="G906" s="780"/>
    </row>
    <row r="907" spans="1:7" ht="15.75" customHeight="1" x14ac:dyDescent="0.2">
      <c r="A907" s="137"/>
      <c r="B907" s="174"/>
      <c r="C907" s="202"/>
      <c r="D907" s="159"/>
      <c r="E907" s="159"/>
      <c r="F907" s="779"/>
      <c r="G907" s="780"/>
    </row>
    <row r="908" spans="1:7" ht="15.75" customHeight="1" x14ac:dyDescent="0.2">
      <c r="A908" s="137"/>
      <c r="B908" s="174"/>
      <c r="C908" s="202"/>
      <c r="D908" s="159"/>
      <c r="E908" s="159"/>
      <c r="F908" s="779"/>
      <c r="G908" s="780"/>
    </row>
    <row r="909" spans="1:7" ht="15.75" customHeight="1" x14ac:dyDescent="0.2">
      <c r="A909" s="137"/>
      <c r="B909" s="174"/>
      <c r="C909" s="202"/>
      <c r="D909" s="159"/>
      <c r="E909" s="159"/>
      <c r="F909" s="779"/>
      <c r="G909" s="780"/>
    </row>
    <row r="910" spans="1:7" ht="15.75" customHeight="1" x14ac:dyDescent="0.2">
      <c r="A910" s="137"/>
      <c r="B910" s="174"/>
      <c r="C910" s="202"/>
      <c r="D910" s="159"/>
      <c r="E910" s="159"/>
      <c r="F910" s="779"/>
      <c r="G910" s="780"/>
    </row>
    <row r="911" spans="1:7" ht="15.75" customHeight="1" x14ac:dyDescent="0.2">
      <c r="A911" s="137"/>
      <c r="B911" s="174"/>
      <c r="C911" s="202"/>
      <c r="D911" s="159"/>
      <c r="E911" s="159"/>
      <c r="F911" s="779"/>
      <c r="G911" s="780"/>
    </row>
    <row r="912" spans="1:7" ht="15.75" customHeight="1" x14ac:dyDescent="0.2">
      <c r="A912" s="137"/>
      <c r="B912" s="174"/>
      <c r="C912" s="202"/>
      <c r="D912" s="159"/>
      <c r="E912" s="159"/>
      <c r="F912" s="779"/>
      <c r="G912" s="780"/>
    </row>
    <row r="913" spans="1:7" ht="15.75" customHeight="1" x14ac:dyDescent="0.2">
      <c r="A913" s="137"/>
      <c r="B913" s="174"/>
      <c r="C913" s="202"/>
      <c r="D913" s="159"/>
      <c r="E913" s="159"/>
      <c r="F913" s="779"/>
      <c r="G913" s="780"/>
    </row>
    <row r="914" spans="1:7" ht="15.75" customHeight="1" x14ac:dyDescent="0.2">
      <c r="A914" s="137"/>
      <c r="B914" s="174"/>
      <c r="C914" s="202"/>
      <c r="D914" s="159"/>
      <c r="E914" s="159"/>
      <c r="F914" s="779"/>
      <c r="G914" s="780"/>
    </row>
    <row r="915" spans="1:7" ht="15.75" customHeight="1" x14ac:dyDescent="0.2">
      <c r="A915" s="137"/>
      <c r="B915" s="174"/>
      <c r="C915" s="202"/>
      <c r="D915" s="159"/>
      <c r="E915" s="159"/>
      <c r="F915" s="779"/>
      <c r="G915" s="780"/>
    </row>
    <row r="916" spans="1:7" ht="15.75" customHeight="1" x14ac:dyDescent="0.2">
      <c r="A916" s="137"/>
      <c r="B916" s="174"/>
      <c r="C916" s="202"/>
      <c r="D916" s="159"/>
      <c r="E916" s="159"/>
      <c r="F916" s="779"/>
      <c r="G916" s="780"/>
    </row>
    <row r="917" spans="1:7" ht="15.75" customHeight="1" x14ac:dyDescent="0.2">
      <c r="A917" s="137"/>
      <c r="B917" s="174"/>
      <c r="C917" s="202"/>
      <c r="D917" s="159"/>
      <c r="E917" s="159"/>
      <c r="F917" s="779"/>
      <c r="G917" s="780"/>
    </row>
    <row r="918" spans="1:7" ht="15.75" customHeight="1" x14ac:dyDescent="0.2">
      <c r="A918" s="137"/>
      <c r="B918" s="174"/>
      <c r="C918" s="202"/>
      <c r="D918" s="159"/>
      <c r="E918" s="159"/>
      <c r="F918" s="779"/>
      <c r="G918" s="780"/>
    </row>
    <row r="919" spans="1:7" ht="15.75" customHeight="1" x14ac:dyDescent="0.2">
      <c r="A919" s="137"/>
      <c r="B919" s="174"/>
      <c r="C919" s="202"/>
      <c r="D919" s="159"/>
      <c r="E919" s="159"/>
      <c r="F919" s="779"/>
      <c r="G919" s="780"/>
    </row>
    <row r="920" spans="1:7" ht="15.75" customHeight="1" x14ac:dyDescent="0.2">
      <c r="A920" s="137"/>
      <c r="B920" s="174"/>
      <c r="C920" s="202"/>
      <c r="D920" s="159"/>
      <c r="E920" s="159"/>
      <c r="F920" s="779"/>
      <c r="G920" s="780"/>
    </row>
    <row r="921" spans="1:7" ht="15.75" customHeight="1" x14ac:dyDescent="0.2">
      <c r="A921" s="137"/>
      <c r="B921" s="174"/>
      <c r="C921" s="202"/>
      <c r="D921" s="159"/>
      <c r="E921" s="159"/>
      <c r="F921" s="779"/>
      <c r="G921" s="780"/>
    </row>
    <row r="922" spans="1:7" ht="15.75" customHeight="1" x14ac:dyDescent="0.2">
      <c r="A922" s="137"/>
      <c r="B922" s="174"/>
      <c r="C922" s="202"/>
      <c r="D922" s="159"/>
      <c r="E922" s="159"/>
      <c r="F922" s="779"/>
      <c r="G922" s="780"/>
    </row>
    <row r="923" spans="1:7" ht="15.75" customHeight="1" x14ac:dyDescent="0.2">
      <c r="A923" s="137"/>
      <c r="B923" s="174"/>
      <c r="C923" s="202"/>
      <c r="D923" s="159"/>
      <c r="E923" s="159"/>
      <c r="F923" s="779"/>
      <c r="G923" s="780"/>
    </row>
    <row r="924" spans="1:7" ht="15.75" customHeight="1" x14ac:dyDescent="0.2">
      <c r="A924" s="137"/>
      <c r="B924" s="174"/>
      <c r="C924" s="202"/>
      <c r="D924" s="159"/>
      <c r="E924" s="159"/>
      <c r="F924" s="779"/>
      <c r="G924" s="780"/>
    </row>
    <row r="925" spans="1:7" ht="15.75" customHeight="1" x14ac:dyDescent="0.2">
      <c r="A925" s="137"/>
      <c r="B925" s="174"/>
      <c r="C925" s="202"/>
      <c r="D925" s="159"/>
      <c r="E925" s="159"/>
      <c r="F925" s="779"/>
      <c r="G925" s="780"/>
    </row>
    <row r="926" spans="1:7" ht="15.75" customHeight="1" x14ac:dyDescent="0.2">
      <c r="A926" s="137"/>
      <c r="B926" s="174"/>
      <c r="C926" s="202"/>
      <c r="D926" s="159"/>
      <c r="E926" s="159"/>
      <c r="F926" s="779"/>
      <c r="G926" s="780"/>
    </row>
    <row r="927" spans="1:7" ht="15.75" customHeight="1" x14ac:dyDescent="0.2">
      <c r="A927" s="137"/>
      <c r="B927" s="174"/>
      <c r="C927" s="202"/>
      <c r="D927" s="159"/>
      <c r="E927" s="159"/>
      <c r="F927" s="779"/>
      <c r="G927" s="780"/>
    </row>
    <row r="928" spans="1:7" ht="15.75" customHeight="1" x14ac:dyDescent="0.2">
      <c r="A928" s="137"/>
      <c r="B928" s="174"/>
      <c r="C928" s="202"/>
      <c r="D928" s="159"/>
      <c r="E928" s="159"/>
      <c r="F928" s="779"/>
      <c r="G928" s="780"/>
    </row>
    <row r="929" spans="1:7" ht="15.75" customHeight="1" x14ac:dyDescent="0.2">
      <c r="A929" s="137"/>
      <c r="B929" s="174"/>
      <c r="C929" s="202"/>
      <c r="D929" s="159"/>
      <c r="E929" s="159"/>
      <c r="F929" s="779"/>
      <c r="G929" s="780"/>
    </row>
    <row r="930" spans="1:7" ht="15.75" customHeight="1" x14ac:dyDescent="0.2">
      <c r="A930" s="137"/>
      <c r="B930" s="174"/>
      <c r="C930" s="202"/>
      <c r="D930" s="159"/>
      <c r="E930" s="159"/>
      <c r="F930" s="779"/>
      <c r="G930" s="780"/>
    </row>
    <row r="931" spans="1:7" ht="15.75" customHeight="1" x14ac:dyDescent="0.2">
      <c r="A931" s="137"/>
      <c r="B931" s="174"/>
      <c r="C931" s="202"/>
      <c r="D931" s="159"/>
      <c r="E931" s="159"/>
      <c r="F931" s="779"/>
      <c r="G931" s="780"/>
    </row>
    <row r="932" spans="1:7" ht="15.75" customHeight="1" x14ac:dyDescent="0.2">
      <c r="A932" s="137"/>
      <c r="B932" s="174"/>
      <c r="C932" s="202"/>
      <c r="D932" s="159"/>
      <c r="E932" s="159"/>
      <c r="F932" s="779"/>
      <c r="G932" s="780"/>
    </row>
    <row r="933" spans="1:7" ht="15.75" customHeight="1" x14ac:dyDescent="0.2">
      <c r="A933" s="137"/>
      <c r="B933" s="174"/>
      <c r="C933" s="202"/>
      <c r="D933" s="159"/>
      <c r="E933" s="159"/>
      <c r="F933" s="779"/>
      <c r="G933" s="780"/>
    </row>
    <row r="934" spans="1:7" ht="15.75" customHeight="1" x14ac:dyDescent="0.2">
      <c r="A934" s="137"/>
      <c r="B934" s="174"/>
      <c r="C934" s="202"/>
      <c r="D934" s="159"/>
      <c r="E934" s="159"/>
      <c r="F934" s="779"/>
      <c r="G934" s="780"/>
    </row>
    <row r="935" spans="1:7" ht="15.75" customHeight="1" x14ac:dyDescent="0.2">
      <c r="A935" s="137"/>
      <c r="B935" s="174"/>
      <c r="C935" s="202"/>
      <c r="D935" s="159"/>
      <c r="E935" s="159"/>
      <c r="F935" s="779"/>
      <c r="G935" s="780"/>
    </row>
    <row r="936" spans="1:7" ht="15.75" customHeight="1" x14ac:dyDescent="0.2">
      <c r="A936" s="137"/>
      <c r="B936" s="174"/>
      <c r="C936" s="202"/>
      <c r="D936" s="159"/>
      <c r="E936" s="159"/>
      <c r="F936" s="779"/>
      <c r="G936" s="780"/>
    </row>
    <row r="937" spans="1:7" ht="15.75" customHeight="1" x14ac:dyDescent="0.2">
      <c r="A937" s="137"/>
      <c r="B937" s="174"/>
      <c r="C937" s="202"/>
      <c r="D937" s="159"/>
      <c r="E937" s="159"/>
      <c r="F937" s="779"/>
      <c r="G937" s="780"/>
    </row>
    <row r="938" spans="1:7" ht="15.75" customHeight="1" x14ac:dyDescent="0.2">
      <c r="A938" s="137"/>
      <c r="B938" s="174"/>
      <c r="C938" s="202"/>
      <c r="D938" s="159"/>
      <c r="E938" s="159"/>
      <c r="F938" s="779"/>
      <c r="G938" s="780"/>
    </row>
    <row r="939" spans="1:7" ht="15.75" customHeight="1" x14ac:dyDescent="0.2">
      <c r="A939" s="137"/>
      <c r="B939" s="174"/>
      <c r="C939" s="202"/>
      <c r="D939" s="159"/>
      <c r="E939" s="159"/>
      <c r="F939" s="779"/>
      <c r="G939" s="780"/>
    </row>
    <row r="940" spans="1:7" ht="15.75" customHeight="1" x14ac:dyDescent="0.2">
      <c r="A940" s="137"/>
      <c r="B940" s="174"/>
      <c r="C940" s="202"/>
      <c r="D940" s="159"/>
      <c r="E940" s="159"/>
      <c r="F940" s="779"/>
      <c r="G940" s="780"/>
    </row>
    <row r="941" spans="1:7" ht="15.75" customHeight="1" x14ac:dyDescent="0.2">
      <c r="A941" s="137"/>
      <c r="B941" s="174"/>
      <c r="C941" s="202"/>
      <c r="D941" s="159"/>
      <c r="E941" s="159"/>
      <c r="F941" s="779"/>
      <c r="G941" s="780"/>
    </row>
    <row r="942" spans="1:7" ht="15.75" customHeight="1" x14ac:dyDescent="0.2">
      <c r="A942" s="137"/>
      <c r="B942" s="174"/>
      <c r="C942" s="202"/>
      <c r="D942" s="159"/>
      <c r="E942" s="159"/>
      <c r="F942" s="779"/>
      <c r="G942" s="780"/>
    </row>
    <row r="943" spans="1:7" ht="15.75" customHeight="1" x14ac:dyDescent="0.2">
      <c r="A943" s="137"/>
      <c r="B943" s="174"/>
      <c r="C943" s="202"/>
      <c r="D943" s="159"/>
      <c r="E943" s="159"/>
      <c r="F943" s="779"/>
      <c r="G943" s="780"/>
    </row>
    <row r="944" spans="1:7" ht="15.75" customHeight="1" x14ac:dyDescent="0.2">
      <c r="A944" s="137"/>
      <c r="B944" s="174"/>
      <c r="C944" s="202"/>
      <c r="D944" s="159"/>
      <c r="E944" s="159"/>
      <c r="F944" s="779"/>
      <c r="G944" s="780"/>
    </row>
    <row r="945" spans="1:7" ht="15.75" customHeight="1" x14ac:dyDescent="0.2">
      <c r="A945" s="137"/>
      <c r="B945" s="174"/>
      <c r="C945" s="202"/>
      <c r="D945" s="159"/>
      <c r="E945" s="159"/>
      <c r="F945" s="779"/>
      <c r="G945" s="780"/>
    </row>
    <row r="946" spans="1:7" ht="15.75" customHeight="1" x14ac:dyDescent="0.2">
      <c r="A946" s="137"/>
      <c r="B946" s="174"/>
      <c r="C946" s="202"/>
      <c r="D946" s="159"/>
      <c r="E946" s="159"/>
      <c r="F946" s="779"/>
      <c r="G946" s="780"/>
    </row>
    <row r="947" spans="1:7" ht="15.75" customHeight="1" x14ac:dyDescent="0.2">
      <c r="A947" s="137"/>
      <c r="B947" s="174"/>
      <c r="C947" s="202"/>
      <c r="D947" s="159"/>
      <c r="E947" s="159"/>
      <c r="F947" s="779"/>
      <c r="G947" s="780"/>
    </row>
    <row r="948" spans="1:7" ht="15.75" customHeight="1" x14ac:dyDescent="0.2">
      <c r="A948" s="137"/>
      <c r="B948" s="174"/>
      <c r="C948" s="202"/>
      <c r="D948" s="159"/>
      <c r="E948" s="159"/>
      <c r="F948" s="779"/>
      <c r="G948" s="780"/>
    </row>
    <row r="949" spans="1:7" ht="15.75" customHeight="1" x14ac:dyDescent="0.2">
      <c r="A949" s="137"/>
      <c r="B949" s="174"/>
      <c r="C949" s="202"/>
      <c r="D949" s="159"/>
      <c r="E949" s="159"/>
      <c r="F949" s="779"/>
      <c r="G949" s="780"/>
    </row>
    <row r="950" spans="1:7" ht="15.75" customHeight="1" x14ac:dyDescent="0.2">
      <c r="A950" s="137"/>
      <c r="B950" s="174"/>
      <c r="C950" s="202"/>
      <c r="D950" s="159"/>
      <c r="E950" s="159"/>
      <c r="F950" s="779"/>
      <c r="G950" s="780"/>
    </row>
    <row r="951" spans="1:7" ht="15.75" customHeight="1" x14ac:dyDescent="0.2">
      <c r="A951" s="137"/>
      <c r="B951" s="174"/>
      <c r="C951" s="202"/>
      <c r="D951" s="159"/>
      <c r="E951" s="159"/>
      <c r="F951" s="779"/>
      <c r="G951" s="780"/>
    </row>
    <row r="952" spans="1:7" ht="15.75" customHeight="1" x14ac:dyDescent="0.2">
      <c r="A952" s="137"/>
      <c r="B952" s="174"/>
      <c r="C952" s="202"/>
      <c r="D952" s="159"/>
      <c r="E952" s="159"/>
      <c r="F952" s="779"/>
      <c r="G952" s="780"/>
    </row>
    <row r="953" spans="1:7" ht="15.75" customHeight="1" x14ac:dyDescent="0.2">
      <c r="A953" s="137"/>
      <c r="B953" s="174"/>
      <c r="C953" s="202"/>
      <c r="D953" s="159"/>
      <c r="E953" s="159"/>
      <c r="F953" s="779"/>
      <c r="G953" s="780"/>
    </row>
    <row r="954" spans="1:7" ht="15.75" customHeight="1" x14ac:dyDescent="0.2">
      <c r="A954" s="137"/>
      <c r="B954" s="174"/>
      <c r="C954" s="202"/>
      <c r="D954" s="159"/>
      <c r="E954" s="159"/>
      <c r="F954" s="779"/>
      <c r="G954" s="780"/>
    </row>
    <row r="955" spans="1:7" ht="15.75" customHeight="1" x14ac:dyDescent="0.2">
      <c r="A955" s="137"/>
      <c r="B955" s="174"/>
      <c r="C955" s="202"/>
      <c r="D955" s="159"/>
      <c r="E955" s="159"/>
      <c r="F955" s="779"/>
      <c r="G955" s="780"/>
    </row>
    <row r="956" spans="1:7" ht="15.75" customHeight="1" x14ac:dyDescent="0.2">
      <c r="A956" s="137"/>
      <c r="B956" s="174"/>
      <c r="C956" s="202"/>
      <c r="D956" s="159"/>
      <c r="E956" s="159"/>
      <c r="F956" s="779"/>
      <c r="G956" s="780"/>
    </row>
    <row r="957" spans="1:7" ht="15.75" customHeight="1" x14ac:dyDescent="0.2">
      <c r="A957" s="137"/>
      <c r="B957" s="174"/>
      <c r="C957" s="202"/>
      <c r="D957" s="159"/>
      <c r="E957" s="159"/>
      <c r="F957" s="779"/>
      <c r="G957" s="780"/>
    </row>
    <row r="958" spans="1:7" ht="15.75" customHeight="1" x14ac:dyDescent="0.2">
      <c r="A958" s="137"/>
      <c r="B958" s="174"/>
      <c r="C958" s="202"/>
      <c r="D958" s="159"/>
      <c r="E958" s="159"/>
      <c r="F958" s="779"/>
      <c r="G958" s="780"/>
    </row>
    <row r="959" spans="1:7" ht="15.75" customHeight="1" x14ac:dyDescent="0.2">
      <c r="A959" s="137"/>
      <c r="B959" s="174"/>
      <c r="C959" s="202"/>
      <c r="D959" s="159"/>
      <c r="E959" s="159"/>
      <c r="F959" s="779"/>
      <c r="G959" s="780"/>
    </row>
    <row r="960" spans="1:7" ht="15.75" customHeight="1" x14ac:dyDescent="0.2">
      <c r="A960" s="137"/>
      <c r="B960" s="174"/>
      <c r="C960" s="202"/>
      <c r="D960" s="159"/>
      <c r="E960" s="159"/>
      <c r="F960" s="779"/>
      <c r="G960" s="780"/>
    </row>
    <row r="961" spans="1:7" ht="15.75" customHeight="1" x14ac:dyDescent="0.2">
      <c r="A961" s="137"/>
      <c r="B961" s="174"/>
      <c r="C961" s="202"/>
      <c r="D961" s="159"/>
      <c r="E961" s="159"/>
      <c r="F961" s="779"/>
      <c r="G961" s="780"/>
    </row>
    <row r="962" spans="1:7" ht="15.75" customHeight="1" x14ac:dyDescent="0.2">
      <c r="A962" s="137"/>
      <c r="B962" s="174"/>
      <c r="C962" s="202"/>
      <c r="D962" s="159"/>
      <c r="E962" s="159"/>
      <c r="F962" s="779"/>
      <c r="G962" s="780"/>
    </row>
    <row r="963" spans="1:7" ht="15.75" customHeight="1" x14ac:dyDescent="0.2">
      <c r="A963" s="137"/>
      <c r="B963" s="174"/>
      <c r="C963" s="202"/>
      <c r="D963" s="159"/>
      <c r="E963" s="159"/>
      <c r="F963" s="779"/>
      <c r="G963" s="780"/>
    </row>
    <row r="964" spans="1:7" ht="15.75" customHeight="1" x14ac:dyDescent="0.2">
      <c r="A964" s="137"/>
      <c r="B964" s="174"/>
      <c r="C964" s="202"/>
      <c r="D964" s="159"/>
      <c r="E964" s="159"/>
      <c r="F964" s="779"/>
      <c r="G964" s="780"/>
    </row>
    <row r="965" spans="1:7" ht="15.75" customHeight="1" x14ac:dyDescent="0.2">
      <c r="A965" s="137"/>
      <c r="B965" s="174"/>
      <c r="C965" s="202"/>
      <c r="D965" s="159"/>
      <c r="E965" s="159"/>
      <c r="F965" s="779"/>
      <c r="G965" s="780"/>
    </row>
    <row r="966" spans="1:7" ht="15.75" customHeight="1" x14ac:dyDescent="0.2">
      <c r="A966" s="137"/>
      <c r="B966" s="174"/>
      <c r="C966" s="202"/>
      <c r="D966" s="159"/>
      <c r="E966" s="159"/>
      <c r="F966" s="779"/>
      <c r="G966" s="780"/>
    </row>
    <row r="967" spans="1:7" ht="15.75" customHeight="1" x14ac:dyDescent="0.2">
      <c r="A967" s="137"/>
      <c r="B967" s="174"/>
      <c r="C967" s="202"/>
      <c r="D967" s="159"/>
      <c r="E967" s="159"/>
      <c r="F967" s="779"/>
      <c r="G967" s="780"/>
    </row>
    <row r="968" spans="1:7" ht="15.75" customHeight="1" x14ac:dyDescent="0.2">
      <c r="A968" s="137"/>
      <c r="B968" s="174"/>
      <c r="C968" s="202"/>
      <c r="D968" s="159"/>
      <c r="E968" s="159"/>
      <c r="F968" s="779"/>
      <c r="G968" s="780"/>
    </row>
    <row r="969" spans="1:7" ht="15.75" customHeight="1" x14ac:dyDescent="0.2">
      <c r="A969" s="137"/>
      <c r="B969" s="174"/>
      <c r="C969" s="202"/>
      <c r="D969" s="159"/>
      <c r="E969" s="159"/>
      <c r="F969" s="779"/>
      <c r="G969" s="780"/>
    </row>
    <row r="970" spans="1:7" ht="15.75" customHeight="1" x14ac:dyDescent="0.2">
      <c r="A970" s="137"/>
      <c r="B970" s="174"/>
      <c r="C970" s="202"/>
      <c r="D970" s="159"/>
      <c r="E970" s="159"/>
      <c r="F970" s="779"/>
      <c r="G970" s="780"/>
    </row>
    <row r="971" spans="1:7" ht="15.75" customHeight="1" x14ac:dyDescent="0.2">
      <c r="A971" s="137"/>
      <c r="B971" s="174"/>
      <c r="C971" s="202"/>
      <c r="D971" s="159"/>
      <c r="E971" s="159"/>
      <c r="F971" s="779"/>
      <c r="G971" s="780"/>
    </row>
    <row r="972" spans="1:7" ht="15.75" customHeight="1" x14ac:dyDescent="0.2">
      <c r="A972" s="137"/>
      <c r="B972" s="174"/>
      <c r="C972" s="202"/>
      <c r="D972" s="159"/>
      <c r="E972" s="159"/>
      <c r="F972" s="779"/>
      <c r="G972" s="780"/>
    </row>
    <row r="973" spans="1:7" ht="15.75" customHeight="1" x14ac:dyDescent="0.2">
      <c r="A973" s="137"/>
      <c r="B973" s="174"/>
      <c r="C973" s="202"/>
      <c r="D973" s="159"/>
      <c r="E973" s="159"/>
      <c r="F973" s="779"/>
      <c r="G973" s="780"/>
    </row>
    <row r="974" spans="1:7" ht="15.75" customHeight="1" x14ac:dyDescent="0.2">
      <c r="A974" s="137"/>
      <c r="B974" s="174"/>
      <c r="C974" s="202"/>
      <c r="D974" s="159"/>
      <c r="E974" s="159"/>
      <c r="F974" s="779"/>
      <c r="G974" s="780"/>
    </row>
    <row r="975" spans="1:7" ht="15.75" customHeight="1" x14ac:dyDescent="0.2">
      <c r="A975" s="137"/>
      <c r="B975" s="174"/>
      <c r="C975" s="202"/>
      <c r="D975" s="159"/>
      <c r="E975" s="159"/>
      <c r="F975" s="779"/>
      <c r="G975" s="780"/>
    </row>
    <row r="976" spans="1:7" ht="15.75" customHeight="1" x14ac:dyDescent="0.2">
      <c r="A976" s="137"/>
      <c r="B976" s="174"/>
      <c r="C976" s="202"/>
      <c r="D976" s="159"/>
      <c r="E976" s="159"/>
      <c r="F976" s="779"/>
      <c r="G976" s="780"/>
    </row>
    <row r="977" spans="1:7" ht="15.75" customHeight="1" x14ac:dyDescent="0.2">
      <c r="A977" s="137"/>
      <c r="B977" s="174"/>
      <c r="C977" s="202"/>
      <c r="D977" s="159"/>
      <c r="E977" s="159"/>
      <c r="F977" s="779"/>
      <c r="G977" s="780"/>
    </row>
    <row r="978" spans="1:7" ht="15.75" customHeight="1" x14ac:dyDescent="0.2">
      <c r="A978" s="137"/>
      <c r="B978" s="174"/>
      <c r="C978" s="202"/>
      <c r="D978" s="159"/>
      <c r="E978" s="159"/>
      <c r="F978" s="779"/>
      <c r="G978" s="780"/>
    </row>
    <row r="979" spans="1:7" ht="15.75" customHeight="1" x14ac:dyDescent="0.2">
      <c r="A979" s="137"/>
      <c r="B979" s="174"/>
      <c r="C979" s="202"/>
      <c r="D979" s="159"/>
      <c r="E979" s="159"/>
      <c r="F979" s="779"/>
      <c r="G979" s="780"/>
    </row>
    <row r="980" spans="1:7" ht="15.75" customHeight="1" x14ac:dyDescent="0.2">
      <c r="A980" s="137"/>
      <c r="B980" s="174"/>
      <c r="C980" s="202"/>
      <c r="D980" s="159"/>
      <c r="E980" s="159"/>
      <c r="F980" s="779"/>
      <c r="G980" s="780"/>
    </row>
    <row r="981" spans="1:7" ht="15.75" customHeight="1" x14ac:dyDescent="0.2">
      <c r="A981" s="137"/>
      <c r="B981" s="174"/>
      <c r="C981" s="202"/>
      <c r="D981" s="159"/>
      <c r="E981" s="159"/>
      <c r="F981" s="779"/>
      <c r="G981" s="780"/>
    </row>
    <row r="982" spans="1:7" ht="15.75" customHeight="1" x14ac:dyDescent="0.2">
      <c r="A982" s="137"/>
      <c r="B982" s="174"/>
      <c r="C982" s="202"/>
      <c r="D982" s="159"/>
      <c r="E982" s="159"/>
      <c r="F982" s="779"/>
      <c r="G982" s="780"/>
    </row>
    <row r="983" spans="1:7" ht="15.75" customHeight="1" x14ac:dyDescent="0.2">
      <c r="A983" s="137"/>
      <c r="B983" s="174"/>
      <c r="C983" s="202"/>
      <c r="D983" s="159"/>
      <c r="E983" s="159"/>
      <c r="F983" s="779"/>
      <c r="G983" s="780"/>
    </row>
    <row r="984" spans="1:7" ht="15.75" customHeight="1" x14ac:dyDescent="0.2">
      <c r="A984" s="137"/>
      <c r="B984" s="174"/>
      <c r="C984" s="202"/>
      <c r="D984" s="159"/>
      <c r="E984" s="159"/>
      <c r="F984" s="779"/>
      <c r="G984" s="780"/>
    </row>
    <row r="985" spans="1:7" ht="15.75" customHeight="1" x14ac:dyDescent="0.2">
      <c r="A985" s="137"/>
      <c r="B985" s="174"/>
      <c r="C985" s="202"/>
      <c r="D985" s="159"/>
      <c r="E985" s="159"/>
      <c r="F985" s="779"/>
      <c r="G985" s="780"/>
    </row>
    <row r="986" spans="1:7" ht="15.75" customHeight="1" x14ac:dyDescent="0.2">
      <c r="A986" s="137"/>
      <c r="B986" s="174"/>
      <c r="C986" s="202"/>
      <c r="D986" s="159"/>
      <c r="E986" s="159"/>
      <c r="F986" s="779"/>
      <c r="G986" s="780"/>
    </row>
    <row r="987" spans="1:7" ht="15.75" customHeight="1" x14ac:dyDescent="0.2">
      <c r="A987" s="137"/>
      <c r="B987" s="174"/>
      <c r="C987" s="202"/>
      <c r="D987" s="159"/>
      <c r="E987" s="159"/>
      <c r="F987" s="779"/>
      <c r="G987" s="780"/>
    </row>
    <row r="988" spans="1:7" ht="15.75" customHeight="1" x14ac:dyDescent="0.2">
      <c r="A988" s="137"/>
      <c r="B988" s="174"/>
      <c r="C988" s="202"/>
      <c r="D988" s="159"/>
      <c r="E988" s="159"/>
      <c r="F988" s="779"/>
      <c r="G988" s="780"/>
    </row>
    <row r="989" spans="1:7" ht="15.75" customHeight="1" x14ac:dyDescent="0.2">
      <c r="A989" s="137"/>
      <c r="B989" s="174"/>
      <c r="C989" s="202"/>
      <c r="D989" s="159"/>
      <c r="E989" s="159"/>
      <c r="F989" s="779"/>
      <c r="G989" s="780"/>
    </row>
    <row r="990" spans="1:7" ht="15.75" customHeight="1" x14ac:dyDescent="0.2">
      <c r="A990" s="137"/>
      <c r="B990" s="174"/>
      <c r="C990" s="202"/>
      <c r="D990" s="159"/>
      <c r="E990" s="159"/>
      <c r="F990" s="779"/>
      <c r="G990" s="780"/>
    </row>
    <row r="991" spans="1:7" ht="15.75" customHeight="1" x14ac:dyDescent="0.2">
      <c r="A991" s="137"/>
      <c r="B991" s="174"/>
      <c r="C991" s="202"/>
      <c r="D991" s="159"/>
      <c r="E991" s="159"/>
      <c r="F991" s="779"/>
      <c r="G991" s="780"/>
    </row>
    <row r="992" spans="1:7" ht="15.75" customHeight="1" x14ac:dyDescent="0.2">
      <c r="A992" s="137"/>
      <c r="B992" s="174"/>
      <c r="C992" s="202"/>
      <c r="D992" s="159"/>
      <c r="E992" s="159"/>
      <c r="F992" s="779"/>
      <c r="G992" s="780"/>
    </row>
    <row r="993" spans="1:7" ht="15.75" customHeight="1" x14ac:dyDescent="0.2">
      <c r="A993" s="137"/>
      <c r="B993" s="174"/>
      <c r="C993" s="202"/>
      <c r="D993" s="159"/>
      <c r="E993" s="159"/>
      <c r="F993" s="779"/>
      <c r="G993" s="780"/>
    </row>
    <row r="994" spans="1:7" ht="15.75" customHeight="1" x14ac:dyDescent="0.2">
      <c r="A994" s="137"/>
      <c r="B994" s="174"/>
      <c r="C994" s="202"/>
      <c r="D994" s="159"/>
      <c r="E994" s="159"/>
      <c r="F994" s="779"/>
      <c r="G994" s="780"/>
    </row>
    <row r="995" spans="1:7" ht="15.75" customHeight="1" x14ac:dyDescent="0.2">
      <c r="A995" s="137"/>
      <c r="B995" s="174"/>
      <c r="C995" s="202"/>
      <c r="D995" s="159"/>
      <c r="E995" s="159"/>
      <c r="F995" s="779"/>
      <c r="G995" s="780"/>
    </row>
    <row r="996" spans="1:7" ht="15.75" customHeight="1" x14ac:dyDescent="0.2">
      <c r="A996" s="137"/>
      <c r="B996" s="174"/>
      <c r="C996" s="202"/>
      <c r="D996" s="159"/>
      <c r="E996" s="159"/>
      <c r="F996" s="779"/>
      <c r="G996" s="780"/>
    </row>
    <row r="997" spans="1:7" ht="15.75" customHeight="1" x14ac:dyDescent="0.2">
      <c r="A997" s="137"/>
      <c r="B997" s="174"/>
      <c r="C997" s="202"/>
      <c r="D997" s="159"/>
      <c r="E997" s="159"/>
      <c r="F997" s="779"/>
      <c r="G997" s="780"/>
    </row>
    <row r="998" spans="1:7" ht="15.75" customHeight="1" x14ac:dyDescent="0.2">
      <c r="A998" s="137"/>
      <c r="B998" s="174"/>
      <c r="C998" s="202"/>
      <c r="D998" s="159"/>
      <c r="E998" s="159"/>
      <c r="F998" s="779"/>
      <c r="G998" s="780"/>
    </row>
    <row r="999" spans="1:7" ht="15.75" customHeight="1" x14ac:dyDescent="0.2">
      <c r="A999" s="137"/>
      <c r="B999" s="174"/>
      <c r="C999" s="202"/>
      <c r="D999" s="159"/>
      <c r="E999" s="159"/>
      <c r="F999" s="779"/>
      <c r="G999" s="780"/>
    </row>
    <row r="1000" spans="1:7" ht="15.75" customHeight="1" x14ac:dyDescent="0.2">
      <c r="A1000" s="137"/>
      <c r="B1000" s="174"/>
      <c r="C1000" s="202"/>
      <c r="D1000" s="159"/>
      <c r="E1000" s="159"/>
      <c r="F1000" s="779"/>
      <c r="G1000" s="780"/>
    </row>
    <row r="1001" spans="1:7" ht="15.75" customHeight="1" x14ac:dyDescent="0.2">
      <c r="A1001" s="137"/>
      <c r="B1001" s="174"/>
      <c r="C1001" s="202"/>
      <c r="D1001" s="159"/>
      <c r="E1001" s="159"/>
      <c r="F1001" s="779"/>
      <c r="G1001" s="780"/>
    </row>
    <row r="1002" spans="1:7" ht="15.75" customHeight="1" x14ac:dyDescent="0.2">
      <c r="A1002" s="137"/>
      <c r="B1002" s="174"/>
      <c r="C1002" s="202"/>
      <c r="D1002" s="159"/>
      <c r="E1002" s="159"/>
      <c r="F1002" s="779"/>
      <c r="G1002" s="780"/>
    </row>
    <row r="1003" spans="1:7" ht="15.75" customHeight="1" x14ac:dyDescent="0.2">
      <c r="A1003" s="137"/>
      <c r="B1003" s="174"/>
      <c r="C1003" s="202"/>
      <c r="D1003" s="159"/>
      <c r="E1003" s="159"/>
      <c r="F1003" s="779"/>
      <c r="G1003" s="780"/>
    </row>
    <row r="1004" spans="1:7" ht="15.75" customHeight="1" x14ac:dyDescent="0.2">
      <c r="A1004" s="137"/>
      <c r="B1004" s="174"/>
      <c r="C1004" s="202"/>
      <c r="D1004" s="159"/>
      <c r="E1004" s="159"/>
      <c r="F1004" s="779"/>
      <c r="G1004" s="780"/>
    </row>
    <row r="1005" spans="1:7" ht="15.75" customHeight="1" x14ac:dyDescent="0.2">
      <c r="A1005" s="137"/>
      <c r="B1005" s="174"/>
      <c r="C1005" s="202"/>
      <c r="D1005" s="159"/>
      <c r="E1005" s="159"/>
      <c r="F1005" s="779"/>
      <c r="G1005" s="780"/>
    </row>
    <row r="1006" spans="1:7" ht="15.75" customHeight="1" x14ac:dyDescent="0.2">
      <c r="A1006" s="137"/>
      <c r="B1006" s="174"/>
      <c r="C1006" s="202"/>
      <c r="D1006" s="159"/>
      <c r="E1006" s="159"/>
      <c r="F1006" s="779"/>
      <c r="G1006" s="780"/>
    </row>
    <row r="1007" spans="1:7" ht="15.75" customHeight="1" x14ac:dyDescent="0.2">
      <c r="A1007" s="137"/>
      <c r="B1007" s="174"/>
      <c r="C1007" s="202"/>
      <c r="D1007" s="159"/>
      <c r="E1007" s="159"/>
      <c r="F1007" s="779"/>
      <c r="G1007" s="780"/>
    </row>
    <row r="1008" spans="1:7" ht="15.75" customHeight="1" x14ac:dyDescent="0.2">
      <c r="A1008" s="137"/>
      <c r="B1008" s="174"/>
      <c r="C1008" s="202"/>
      <c r="D1008" s="159"/>
      <c r="E1008" s="159"/>
      <c r="F1008" s="779"/>
      <c r="G1008" s="780"/>
    </row>
    <row r="1009" spans="1:7" ht="15.75" customHeight="1" x14ac:dyDescent="0.2">
      <c r="A1009" s="137"/>
      <c r="B1009" s="174"/>
      <c r="C1009" s="202"/>
      <c r="D1009" s="159"/>
      <c r="E1009" s="159"/>
      <c r="F1009" s="779"/>
      <c r="G1009" s="780"/>
    </row>
    <row r="1010" spans="1:7" ht="15.75" customHeight="1" x14ac:dyDescent="0.2">
      <c r="A1010" s="137"/>
      <c r="B1010" s="174"/>
      <c r="C1010" s="202"/>
      <c r="D1010" s="159"/>
      <c r="E1010" s="159"/>
      <c r="F1010" s="779"/>
      <c r="G1010" s="780"/>
    </row>
    <row r="1011" spans="1:7" ht="15.75" customHeight="1" x14ac:dyDescent="0.2">
      <c r="A1011" s="137"/>
      <c r="B1011" s="174"/>
      <c r="C1011" s="202"/>
      <c r="D1011" s="159"/>
      <c r="E1011" s="159"/>
      <c r="F1011" s="779"/>
      <c r="G1011" s="780"/>
    </row>
    <row r="1012" spans="1:7" ht="15.75" customHeight="1" x14ac:dyDescent="0.2">
      <c r="A1012" s="137"/>
      <c r="B1012" s="174"/>
      <c r="C1012" s="202"/>
      <c r="D1012" s="159"/>
      <c r="E1012" s="159"/>
      <c r="F1012" s="779"/>
      <c r="G1012" s="780"/>
    </row>
    <row r="1013" spans="1:7" ht="15.75" customHeight="1" x14ac:dyDescent="0.2">
      <c r="A1013" s="137"/>
      <c r="B1013" s="174"/>
      <c r="C1013" s="202"/>
      <c r="D1013" s="159"/>
      <c r="E1013" s="159"/>
      <c r="F1013" s="779"/>
      <c r="G1013" s="780"/>
    </row>
    <row r="1014" spans="1:7" ht="15.75" customHeight="1" x14ac:dyDescent="0.2">
      <c r="A1014" s="137"/>
      <c r="B1014" s="174"/>
      <c r="C1014" s="202"/>
      <c r="D1014" s="159"/>
      <c r="E1014" s="159"/>
      <c r="F1014" s="779"/>
      <c r="G1014" s="780"/>
    </row>
    <row r="1015" spans="1:7" ht="15.75" customHeight="1" x14ac:dyDescent="0.2">
      <c r="A1015" s="137"/>
      <c r="B1015" s="174"/>
      <c r="C1015" s="202"/>
      <c r="D1015" s="159"/>
      <c r="E1015" s="159"/>
      <c r="F1015" s="779"/>
      <c r="G1015" s="780"/>
    </row>
    <row r="1016" spans="1:7" ht="15.75" customHeight="1" x14ac:dyDescent="0.2">
      <c r="A1016" s="137"/>
      <c r="B1016" s="174"/>
      <c r="C1016" s="202"/>
      <c r="D1016" s="159"/>
      <c r="E1016" s="159"/>
      <c r="F1016" s="779"/>
      <c r="G1016" s="780"/>
    </row>
    <row r="1017" spans="1:7" ht="15.75" customHeight="1" x14ac:dyDescent="0.2">
      <c r="A1017" s="137"/>
      <c r="B1017" s="174"/>
      <c r="C1017" s="202"/>
      <c r="D1017" s="159"/>
      <c r="E1017" s="159"/>
      <c r="F1017" s="779"/>
      <c r="G1017" s="780"/>
    </row>
    <row r="1018" spans="1:7" ht="15.75" customHeight="1" x14ac:dyDescent="0.2">
      <c r="A1018" s="137"/>
      <c r="B1018" s="174"/>
      <c r="C1018" s="202"/>
      <c r="D1018" s="159"/>
      <c r="E1018" s="159"/>
      <c r="F1018" s="779"/>
      <c r="G1018" s="780"/>
    </row>
    <row r="1019" spans="1:7" ht="15.75" customHeight="1" x14ac:dyDescent="0.2">
      <c r="A1019" s="137"/>
      <c r="B1019" s="174"/>
      <c r="C1019" s="202"/>
      <c r="D1019" s="159"/>
      <c r="E1019" s="159"/>
      <c r="F1019" s="779"/>
      <c r="G1019" s="780"/>
    </row>
    <row r="1020" spans="1:7" ht="15.75" customHeight="1" x14ac:dyDescent="0.2">
      <c r="A1020" s="137"/>
      <c r="B1020" s="174"/>
      <c r="C1020" s="202"/>
      <c r="D1020" s="159"/>
      <c r="E1020" s="159"/>
      <c r="F1020" s="779"/>
      <c r="G1020" s="780"/>
    </row>
    <row r="1021" spans="1:7" ht="15.75" customHeight="1" x14ac:dyDescent="0.2">
      <c r="A1021" s="137"/>
      <c r="B1021" s="174"/>
      <c r="C1021" s="202"/>
      <c r="D1021" s="159"/>
      <c r="E1021" s="159"/>
      <c r="F1021" s="779"/>
      <c r="G1021" s="780"/>
    </row>
    <row r="1022" spans="1:7" ht="15.75" customHeight="1" x14ac:dyDescent="0.2">
      <c r="A1022" s="137"/>
      <c r="B1022" s="174"/>
      <c r="C1022" s="202"/>
      <c r="D1022" s="159"/>
      <c r="E1022" s="159"/>
      <c r="F1022" s="779"/>
      <c r="G1022" s="780"/>
    </row>
    <row r="1023" spans="1:7" ht="15.75" customHeight="1" x14ac:dyDescent="0.2">
      <c r="A1023" s="137"/>
      <c r="B1023" s="174"/>
      <c r="C1023" s="202"/>
      <c r="D1023" s="159"/>
      <c r="E1023" s="159"/>
      <c r="F1023" s="779"/>
      <c r="G1023" s="780"/>
    </row>
    <row r="1024" spans="1:7" ht="15.75" customHeight="1" x14ac:dyDescent="0.2">
      <c r="A1024" s="137"/>
      <c r="B1024" s="174"/>
      <c r="C1024" s="202"/>
      <c r="D1024" s="159"/>
      <c r="E1024" s="159"/>
      <c r="F1024" s="779"/>
      <c r="G1024" s="780"/>
    </row>
    <row r="1025" spans="1:7" ht="15.75" customHeight="1" x14ac:dyDescent="0.2">
      <c r="A1025" s="137"/>
      <c r="B1025" s="174"/>
      <c r="C1025" s="202"/>
      <c r="D1025" s="159"/>
      <c r="E1025" s="159"/>
      <c r="F1025" s="779"/>
      <c r="G1025" s="780"/>
    </row>
    <row r="1026" spans="1:7" ht="15.75" customHeight="1" x14ac:dyDescent="0.2">
      <c r="A1026" s="137"/>
      <c r="B1026" s="174"/>
      <c r="C1026" s="202"/>
      <c r="D1026" s="159"/>
      <c r="E1026" s="159"/>
      <c r="F1026" s="779"/>
      <c r="G1026" s="780"/>
    </row>
    <row r="1027" spans="1:7" ht="15.75" customHeight="1" x14ac:dyDescent="0.2">
      <c r="A1027" s="137"/>
      <c r="B1027" s="174"/>
      <c r="C1027" s="202"/>
      <c r="D1027" s="159"/>
      <c r="E1027" s="159"/>
      <c r="F1027" s="779"/>
      <c r="G1027" s="780"/>
    </row>
    <row r="1028" spans="1:7" ht="15.75" customHeight="1" x14ac:dyDescent="0.2">
      <c r="A1028" s="137"/>
      <c r="B1028" s="174"/>
      <c r="C1028" s="202"/>
      <c r="D1028" s="159"/>
      <c r="E1028" s="159"/>
      <c r="F1028" s="779"/>
      <c r="G1028" s="780"/>
    </row>
    <row r="1029" spans="1:7" ht="15.75" customHeight="1" x14ac:dyDescent="0.2">
      <c r="A1029" s="137"/>
      <c r="B1029" s="174"/>
      <c r="C1029" s="202"/>
      <c r="D1029" s="159"/>
      <c r="E1029" s="159"/>
      <c r="F1029" s="779"/>
      <c r="G1029" s="780"/>
    </row>
    <row r="1030" spans="1:7" ht="15.75" customHeight="1" x14ac:dyDescent="0.2">
      <c r="A1030" s="137"/>
      <c r="B1030" s="174"/>
      <c r="C1030" s="202"/>
      <c r="D1030" s="159"/>
      <c r="E1030" s="159"/>
      <c r="F1030" s="779"/>
      <c r="G1030" s="780"/>
    </row>
    <row r="1031" spans="1:7" s="154" customFormat="1" ht="15.75" customHeight="1" x14ac:dyDescent="0.2">
      <c r="A1031" s="153"/>
      <c r="B1031" s="174"/>
      <c r="C1031" s="203"/>
      <c r="D1031" s="160"/>
      <c r="E1031" s="160"/>
      <c r="F1031" s="781"/>
      <c r="G1031" s="780"/>
    </row>
    <row r="1032" spans="1:7" s="154" customFormat="1" ht="15.75" customHeight="1" x14ac:dyDescent="0.2">
      <c r="A1032" s="150"/>
      <c r="B1032" s="175"/>
      <c r="C1032" s="204"/>
      <c r="D1032" s="161"/>
      <c r="E1032" s="161"/>
      <c r="F1032" s="782"/>
      <c r="G1032" s="783"/>
    </row>
    <row r="1033" spans="1:7" s="154" customFormat="1" ht="15.75" customHeight="1" x14ac:dyDescent="0.2">
      <c r="A1033" s="150"/>
      <c r="B1033" s="175"/>
      <c r="C1033" s="204"/>
      <c r="D1033" s="161"/>
      <c r="E1033" s="161"/>
      <c r="F1033" s="782"/>
      <c r="G1033" s="783"/>
    </row>
    <row r="1034" spans="1:7" s="154" customFormat="1" ht="15.75" customHeight="1" x14ac:dyDescent="0.2">
      <c r="A1034" s="150"/>
      <c r="B1034" s="175"/>
      <c r="C1034" s="204"/>
      <c r="D1034" s="161"/>
      <c r="E1034" s="161"/>
      <c r="F1034" s="782"/>
      <c r="G1034" s="783"/>
    </row>
    <row r="1035" spans="1:7" s="154" customFormat="1" ht="15.75" customHeight="1" x14ac:dyDescent="0.2">
      <c r="A1035" s="150"/>
      <c r="B1035" s="175"/>
      <c r="C1035" s="204"/>
      <c r="D1035" s="161"/>
      <c r="E1035" s="161"/>
      <c r="F1035" s="782"/>
      <c r="G1035" s="783"/>
    </row>
    <row r="1036" spans="1:7" s="154" customFormat="1" ht="15.75" customHeight="1" x14ac:dyDescent="0.2">
      <c r="A1036" s="150"/>
      <c r="B1036" s="175"/>
      <c r="C1036" s="204"/>
      <c r="D1036" s="161"/>
      <c r="E1036" s="161"/>
      <c r="F1036" s="782"/>
      <c r="G1036" s="783"/>
    </row>
    <row r="1037" spans="1:7" s="154" customFormat="1" ht="15.75" customHeight="1" x14ac:dyDescent="0.2">
      <c r="A1037" s="150"/>
      <c r="B1037" s="175"/>
      <c r="C1037" s="204"/>
      <c r="D1037" s="161"/>
      <c r="E1037" s="161"/>
      <c r="F1037" s="782"/>
      <c r="G1037" s="783"/>
    </row>
    <row r="1038" spans="1:7" s="154" customFormat="1" ht="15.75" customHeight="1" x14ac:dyDescent="0.2">
      <c r="A1038" s="150"/>
      <c r="B1038" s="175"/>
      <c r="C1038" s="204"/>
      <c r="D1038" s="161"/>
      <c r="E1038" s="161"/>
      <c r="F1038" s="782"/>
      <c r="G1038" s="783"/>
    </row>
    <row r="1039" spans="1:7" s="154" customFormat="1" ht="15.75" customHeight="1" x14ac:dyDescent="0.2">
      <c r="A1039" s="150"/>
      <c r="B1039" s="175"/>
      <c r="C1039" s="204"/>
      <c r="D1039" s="161"/>
      <c r="E1039" s="161"/>
      <c r="F1039" s="782"/>
      <c r="G1039" s="783"/>
    </row>
    <row r="1040" spans="1:7" s="154" customFormat="1" ht="15.75" customHeight="1" x14ac:dyDescent="0.2">
      <c r="A1040" s="150"/>
      <c r="B1040" s="175"/>
      <c r="C1040" s="204"/>
      <c r="D1040" s="161"/>
      <c r="E1040" s="161"/>
      <c r="F1040" s="782"/>
      <c r="G1040" s="783"/>
    </row>
    <row r="1041" spans="1:7" s="154" customFormat="1" ht="15.75" customHeight="1" x14ac:dyDescent="0.2">
      <c r="A1041" s="150"/>
      <c r="B1041" s="175"/>
      <c r="C1041" s="204"/>
      <c r="D1041" s="161"/>
      <c r="E1041" s="161"/>
      <c r="F1041" s="782"/>
      <c r="G1041" s="783"/>
    </row>
    <row r="1042" spans="1:7" s="154" customFormat="1" ht="15.75" customHeight="1" x14ac:dyDescent="0.2">
      <c r="A1042" s="150"/>
      <c r="B1042" s="175"/>
      <c r="C1042" s="204"/>
      <c r="D1042" s="161"/>
      <c r="E1042" s="161"/>
      <c r="F1042" s="782"/>
      <c r="G1042" s="783"/>
    </row>
    <row r="1043" spans="1:7" s="154" customFormat="1" ht="15.75" customHeight="1" x14ac:dyDescent="0.2">
      <c r="A1043" s="150"/>
      <c r="B1043" s="175"/>
      <c r="C1043" s="204"/>
      <c r="D1043" s="161"/>
      <c r="E1043" s="161"/>
      <c r="F1043" s="782"/>
      <c r="G1043" s="783"/>
    </row>
    <row r="1044" spans="1:7" s="154" customFormat="1" ht="15.75" customHeight="1" x14ac:dyDescent="0.2">
      <c r="A1044" s="150"/>
      <c r="B1044" s="175"/>
      <c r="C1044" s="204"/>
      <c r="D1044" s="161"/>
      <c r="E1044" s="161"/>
      <c r="F1044" s="782"/>
      <c r="G1044" s="783"/>
    </row>
    <row r="1045" spans="1:7" s="154" customFormat="1" ht="15.75" customHeight="1" x14ac:dyDescent="0.2">
      <c r="A1045" s="150"/>
      <c r="B1045" s="175"/>
      <c r="C1045" s="204"/>
      <c r="D1045" s="161"/>
      <c r="E1045" s="161"/>
      <c r="F1045" s="782"/>
      <c r="G1045" s="783"/>
    </row>
    <row r="1046" spans="1:7" s="154" customFormat="1" ht="15.75" customHeight="1" x14ac:dyDescent="0.2">
      <c r="A1046" s="150"/>
      <c r="B1046" s="175"/>
      <c r="C1046" s="204"/>
      <c r="D1046" s="161"/>
      <c r="E1046" s="161"/>
      <c r="F1046" s="782"/>
      <c r="G1046" s="783"/>
    </row>
    <row r="1047" spans="1:7" s="154" customFormat="1" ht="15.75" customHeight="1" x14ac:dyDescent="0.2">
      <c r="A1047" s="150"/>
      <c r="B1047" s="175"/>
      <c r="C1047" s="204"/>
      <c r="D1047" s="161"/>
      <c r="E1047" s="161"/>
      <c r="F1047" s="782"/>
      <c r="G1047" s="783"/>
    </row>
    <row r="1048" spans="1:7" s="154" customFormat="1" ht="15.75" customHeight="1" x14ac:dyDescent="0.2">
      <c r="A1048" s="150"/>
      <c r="B1048" s="175"/>
      <c r="C1048" s="204"/>
      <c r="D1048" s="161"/>
      <c r="E1048" s="161"/>
      <c r="F1048" s="782"/>
      <c r="G1048" s="783"/>
    </row>
    <row r="1049" spans="1:7" s="154" customFormat="1" ht="15.75" customHeight="1" x14ac:dyDescent="0.2">
      <c r="A1049" s="150"/>
      <c r="B1049" s="175"/>
      <c r="C1049" s="204"/>
      <c r="D1049" s="161"/>
      <c r="E1049" s="161"/>
      <c r="F1049" s="782"/>
      <c r="G1049" s="783"/>
    </row>
    <row r="1050" spans="1:7" s="154" customFormat="1" ht="15.75" customHeight="1" x14ac:dyDescent="0.2">
      <c r="A1050" s="150"/>
      <c r="B1050" s="175"/>
      <c r="C1050" s="204"/>
      <c r="D1050" s="161"/>
      <c r="E1050" s="161"/>
      <c r="F1050" s="782"/>
      <c r="G1050" s="783"/>
    </row>
    <row r="1051" spans="1:7" s="154" customFormat="1" ht="15.75" customHeight="1" x14ac:dyDescent="0.2">
      <c r="A1051" s="150"/>
      <c r="B1051" s="175"/>
      <c r="C1051" s="204"/>
      <c r="D1051" s="161"/>
      <c r="E1051" s="161"/>
      <c r="F1051" s="782"/>
      <c r="G1051" s="783"/>
    </row>
    <row r="1052" spans="1:7" s="154" customFormat="1" ht="15.75" customHeight="1" x14ac:dyDescent="0.2">
      <c r="A1052" s="150"/>
      <c r="B1052" s="175"/>
      <c r="C1052" s="204"/>
      <c r="D1052" s="161"/>
      <c r="E1052" s="161"/>
      <c r="F1052" s="782"/>
      <c r="G1052" s="783"/>
    </row>
    <row r="1053" spans="1:7" s="154" customFormat="1" ht="15.75" customHeight="1" x14ac:dyDescent="0.2">
      <c r="A1053" s="150"/>
      <c r="B1053" s="175"/>
      <c r="C1053" s="204"/>
      <c r="D1053" s="161"/>
      <c r="E1053" s="161"/>
      <c r="F1053" s="782"/>
      <c r="G1053" s="783"/>
    </row>
    <row r="1054" spans="1:7" s="154" customFormat="1" ht="15.75" customHeight="1" x14ac:dyDescent="0.2">
      <c r="A1054" s="150"/>
      <c r="B1054" s="175"/>
      <c r="C1054" s="204"/>
      <c r="D1054" s="161"/>
      <c r="E1054" s="161"/>
      <c r="F1054" s="782"/>
      <c r="G1054" s="783"/>
    </row>
    <row r="1055" spans="1:7" s="154" customFormat="1" ht="15.75" customHeight="1" x14ac:dyDescent="0.2">
      <c r="A1055" s="150"/>
      <c r="B1055" s="175"/>
      <c r="C1055" s="204"/>
      <c r="D1055" s="161"/>
      <c r="E1055" s="161"/>
      <c r="F1055" s="782"/>
      <c r="G1055" s="783"/>
    </row>
    <row r="1056" spans="1:7" s="154" customFormat="1" ht="15.75" customHeight="1" x14ac:dyDescent="0.2">
      <c r="A1056" s="150"/>
      <c r="B1056" s="175"/>
      <c r="C1056" s="204"/>
      <c r="D1056" s="161"/>
      <c r="E1056" s="161"/>
      <c r="F1056" s="782"/>
      <c r="G1056" s="783"/>
    </row>
    <row r="1057" spans="1:7" s="154" customFormat="1" ht="15.75" customHeight="1" x14ac:dyDescent="0.2">
      <c r="A1057" s="150"/>
      <c r="B1057" s="175"/>
      <c r="C1057" s="204"/>
      <c r="D1057" s="161"/>
      <c r="E1057" s="161"/>
      <c r="F1057" s="782"/>
      <c r="G1057" s="783"/>
    </row>
    <row r="1058" spans="1:7" s="154" customFormat="1" ht="15.75" customHeight="1" x14ac:dyDescent="0.2">
      <c r="A1058" s="150"/>
      <c r="B1058" s="175"/>
      <c r="C1058" s="204"/>
      <c r="D1058" s="161"/>
      <c r="E1058" s="161"/>
      <c r="F1058" s="782"/>
      <c r="G1058" s="783"/>
    </row>
    <row r="1059" spans="1:7" s="154" customFormat="1" ht="15.75" customHeight="1" x14ac:dyDescent="0.2">
      <c r="A1059" s="150"/>
      <c r="B1059" s="175"/>
      <c r="C1059" s="204"/>
      <c r="D1059" s="161"/>
      <c r="E1059" s="161"/>
      <c r="F1059" s="782"/>
      <c r="G1059" s="783"/>
    </row>
    <row r="1060" spans="1:7" s="154" customFormat="1" ht="15.75" customHeight="1" x14ac:dyDescent="0.2">
      <c r="A1060" s="150"/>
      <c r="B1060" s="175"/>
      <c r="C1060" s="204"/>
      <c r="D1060" s="161"/>
      <c r="E1060" s="161"/>
      <c r="F1060" s="782"/>
      <c r="G1060" s="783"/>
    </row>
    <row r="1061" spans="1:7" s="154" customFormat="1" ht="15.75" customHeight="1" x14ac:dyDescent="0.2">
      <c r="A1061" s="150"/>
      <c r="B1061" s="175"/>
      <c r="C1061" s="204"/>
      <c r="D1061" s="161"/>
      <c r="E1061" s="161"/>
      <c r="F1061" s="782"/>
      <c r="G1061" s="783"/>
    </row>
    <row r="1062" spans="1:7" s="154" customFormat="1" ht="15.75" customHeight="1" x14ac:dyDescent="0.2">
      <c r="A1062" s="150"/>
      <c r="B1062" s="175"/>
      <c r="C1062" s="204"/>
      <c r="D1062" s="161"/>
      <c r="E1062" s="161"/>
      <c r="F1062" s="782"/>
      <c r="G1062" s="783"/>
    </row>
    <row r="1063" spans="1:7" s="154" customFormat="1" ht="15.75" customHeight="1" x14ac:dyDescent="0.2">
      <c r="A1063" s="150"/>
      <c r="B1063" s="175"/>
      <c r="C1063" s="204"/>
      <c r="D1063" s="161"/>
      <c r="E1063" s="161"/>
      <c r="F1063" s="782"/>
      <c r="G1063" s="783"/>
    </row>
    <row r="1064" spans="1:7" s="154" customFormat="1" ht="15.75" customHeight="1" x14ac:dyDescent="0.2">
      <c r="A1064" s="150"/>
      <c r="B1064" s="175"/>
      <c r="C1064" s="204"/>
      <c r="D1064" s="161"/>
      <c r="E1064" s="161"/>
      <c r="F1064" s="782"/>
      <c r="G1064" s="783"/>
    </row>
    <row r="1065" spans="1:7" s="154" customFormat="1" ht="15.75" customHeight="1" x14ac:dyDescent="0.2">
      <c r="A1065" s="150"/>
      <c r="B1065" s="175"/>
      <c r="C1065" s="204"/>
      <c r="D1065" s="161"/>
      <c r="E1065" s="161"/>
      <c r="F1065" s="782"/>
      <c r="G1065" s="783"/>
    </row>
    <row r="1066" spans="1:7" s="154" customFormat="1" ht="15.75" customHeight="1" x14ac:dyDescent="0.2">
      <c r="A1066" s="150"/>
      <c r="B1066" s="175"/>
      <c r="C1066" s="204"/>
      <c r="D1066" s="161"/>
      <c r="E1066" s="161"/>
      <c r="F1066" s="782"/>
      <c r="G1066" s="783"/>
    </row>
    <row r="1067" spans="1:7" s="154" customFormat="1" ht="15.75" customHeight="1" x14ac:dyDescent="0.2">
      <c r="A1067" s="150"/>
      <c r="B1067" s="175"/>
      <c r="C1067" s="204"/>
      <c r="D1067" s="161"/>
      <c r="E1067" s="161"/>
      <c r="F1067" s="782"/>
      <c r="G1067" s="783"/>
    </row>
    <row r="1068" spans="1:7" s="154" customFormat="1" ht="15.75" customHeight="1" x14ac:dyDescent="0.2">
      <c r="A1068" s="150"/>
      <c r="B1068" s="175"/>
      <c r="C1068" s="204"/>
      <c r="D1068" s="161"/>
      <c r="E1068" s="161"/>
      <c r="F1068" s="782"/>
      <c r="G1068" s="783"/>
    </row>
    <row r="1069" spans="1:7" s="154" customFormat="1" ht="15.75" customHeight="1" x14ac:dyDescent="0.2">
      <c r="A1069" s="150"/>
      <c r="B1069" s="175"/>
      <c r="C1069" s="204"/>
      <c r="D1069" s="161"/>
      <c r="E1069" s="161"/>
      <c r="F1069" s="782"/>
      <c r="G1069" s="783"/>
    </row>
    <row r="1070" spans="1:7" s="154" customFormat="1" ht="15.75" customHeight="1" x14ac:dyDescent="0.2">
      <c r="A1070" s="150"/>
      <c r="B1070" s="175"/>
      <c r="C1070" s="204"/>
      <c r="D1070" s="161"/>
      <c r="E1070" s="161"/>
      <c r="F1070" s="782"/>
      <c r="G1070" s="783"/>
    </row>
    <row r="1071" spans="1:7" s="154" customFormat="1" ht="15.75" customHeight="1" x14ac:dyDescent="0.2">
      <c r="A1071" s="150"/>
      <c r="B1071" s="175"/>
      <c r="C1071" s="204"/>
      <c r="D1071" s="161"/>
      <c r="E1071" s="161"/>
      <c r="F1071" s="782"/>
      <c r="G1071" s="783"/>
    </row>
    <row r="1072" spans="1:7" s="154" customFormat="1" ht="15.75" customHeight="1" x14ac:dyDescent="0.2">
      <c r="A1072" s="150"/>
      <c r="B1072" s="175"/>
      <c r="C1072" s="204"/>
      <c r="D1072" s="161"/>
      <c r="E1072" s="161"/>
      <c r="F1072" s="782"/>
      <c r="G1072" s="783"/>
    </row>
    <row r="1073" spans="1:7" s="154" customFormat="1" ht="15.75" customHeight="1" x14ac:dyDescent="0.2">
      <c r="A1073" s="150"/>
      <c r="B1073" s="175"/>
      <c r="C1073" s="204"/>
      <c r="D1073" s="161"/>
      <c r="E1073" s="161"/>
      <c r="F1073" s="782"/>
      <c r="G1073" s="783"/>
    </row>
    <row r="1074" spans="1:7" s="154" customFormat="1" ht="15.75" customHeight="1" x14ac:dyDescent="0.2">
      <c r="A1074" s="150"/>
      <c r="B1074" s="175"/>
      <c r="C1074" s="204"/>
      <c r="D1074" s="161"/>
      <c r="E1074" s="161"/>
      <c r="F1074" s="782"/>
      <c r="G1074" s="783"/>
    </row>
    <row r="1075" spans="1:7" s="154" customFormat="1" ht="15.75" customHeight="1" x14ac:dyDescent="0.2">
      <c r="A1075" s="150"/>
      <c r="B1075" s="175"/>
      <c r="C1075" s="204"/>
      <c r="D1075" s="161"/>
      <c r="E1075" s="161"/>
      <c r="F1075" s="782"/>
      <c r="G1075" s="783"/>
    </row>
    <row r="1076" spans="1:7" s="154" customFormat="1" ht="15.75" customHeight="1" x14ac:dyDescent="0.2">
      <c r="A1076" s="150"/>
      <c r="B1076" s="175"/>
      <c r="C1076" s="204"/>
      <c r="D1076" s="161"/>
      <c r="E1076" s="161"/>
      <c r="F1076" s="782"/>
      <c r="G1076" s="783"/>
    </row>
    <row r="1077" spans="1:7" s="154" customFormat="1" ht="15.75" customHeight="1" x14ac:dyDescent="0.2">
      <c r="A1077" s="150"/>
      <c r="B1077" s="175"/>
      <c r="C1077" s="204"/>
      <c r="D1077" s="161"/>
      <c r="E1077" s="161"/>
      <c r="F1077" s="782"/>
      <c r="G1077" s="783"/>
    </row>
    <row r="1078" spans="1:7" s="154" customFormat="1" ht="15.75" customHeight="1" x14ac:dyDescent="0.2">
      <c r="A1078" s="150"/>
      <c r="B1078" s="175"/>
      <c r="C1078" s="204"/>
      <c r="D1078" s="161"/>
      <c r="E1078" s="161"/>
      <c r="F1078" s="782"/>
      <c r="G1078" s="783"/>
    </row>
    <row r="1079" spans="1:7" s="154" customFormat="1" ht="15.75" customHeight="1" x14ac:dyDescent="0.2">
      <c r="A1079" s="150"/>
      <c r="B1079" s="175"/>
      <c r="C1079" s="204"/>
      <c r="D1079" s="161"/>
      <c r="E1079" s="161"/>
      <c r="F1079" s="782"/>
      <c r="G1079" s="783"/>
    </row>
    <row r="1080" spans="1:7" s="154" customFormat="1" ht="15.75" customHeight="1" x14ac:dyDescent="0.2">
      <c r="A1080" s="150"/>
      <c r="B1080" s="175"/>
      <c r="C1080" s="204"/>
      <c r="D1080" s="161"/>
      <c r="E1080" s="161"/>
      <c r="F1080" s="782"/>
      <c r="G1080" s="783"/>
    </row>
    <row r="1081" spans="1:7" s="154" customFormat="1" ht="15.75" customHeight="1" x14ac:dyDescent="0.2">
      <c r="A1081" s="150"/>
      <c r="B1081" s="175"/>
      <c r="C1081" s="204"/>
      <c r="D1081" s="161"/>
      <c r="E1081" s="161"/>
      <c r="F1081" s="782"/>
      <c r="G1081" s="783"/>
    </row>
    <row r="1082" spans="1:7" s="154" customFormat="1" ht="15.75" customHeight="1" x14ac:dyDescent="0.2">
      <c r="A1082" s="150"/>
      <c r="B1082" s="175"/>
      <c r="C1082" s="204"/>
      <c r="D1082" s="161"/>
      <c r="E1082" s="161"/>
      <c r="F1082" s="782"/>
      <c r="G1082" s="783"/>
    </row>
    <row r="1083" spans="1:7" s="154" customFormat="1" ht="15.75" customHeight="1" x14ac:dyDescent="0.2">
      <c r="A1083" s="150"/>
      <c r="B1083" s="175"/>
      <c r="C1083" s="204"/>
      <c r="D1083" s="161"/>
      <c r="E1083" s="161"/>
      <c r="F1083" s="782"/>
      <c r="G1083" s="783"/>
    </row>
    <row r="1084" spans="1:7" s="154" customFormat="1" ht="15.75" customHeight="1" x14ac:dyDescent="0.2">
      <c r="A1084" s="150"/>
      <c r="B1084" s="175"/>
      <c r="C1084" s="204"/>
      <c r="D1084" s="161"/>
      <c r="E1084" s="161"/>
      <c r="F1084" s="782"/>
      <c r="G1084" s="783"/>
    </row>
    <row r="1085" spans="1:7" s="154" customFormat="1" ht="15.75" customHeight="1" x14ac:dyDescent="0.2">
      <c r="A1085" s="150"/>
      <c r="B1085" s="175"/>
      <c r="C1085" s="204"/>
      <c r="D1085" s="161"/>
      <c r="E1085" s="161"/>
      <c r="F1085" s="782"/>
      <c r="G1085" s="783"/>
    </row>
    <row r="1086" spans="1:7" s="154" customFormat="1" ht="15.75" customHeight="1" x14ac:dyDescent="0.2">
      <c r="A1086" s="150"/>
      <c r="B1086" s="175"/>
      <c r="C1086" s="204"/>
      <c r="D1086" s="161"/>
      <c r="E1086" s="161"/>
      <c r="F1086" s="782"/>
      <c r="G1086" s="783"/>
    </row>
    <row r="1087" spans="1:7" s="154" customFormat="1" ht="15.75" customHeight="1" x14ac:dyDescent="0.2">
      <c r="A1087" s="150"/>
      <c r="B1087" s="175"/>
      <c r="C1087" s="204"/>
      <c r="D1087" s="161"/>
      <c r="E1087" s="161"/>
      <c r="F1087" s="782"/>
      <c r="G1087" s="783"/>
    </row>
    <row r="1088" spans="1:7" s="154" customFormat="1" ht="15.75" customHeight="1" x14ac:dyDescent="0.2">
      <c r="A1088" s="150"/>
      <c r="B1088" s="175"/>
      <c r="C1088" s="204"/>
      <c r="D1088" s="161"/>
      <c r="E1088" s="161"/>
      <c r="F1088" s="782"/>
      <c r="G1088" s="783"/>
    </row>
    <row r="1089" spans="1:7" s="154" customFormat="1" ht="15.75" customHeight="1" x14ac:dyDescent="0.2">
      <c r="A1089" s="150"/>
      <c r="B1089" s="175"/>
      <c r="C1089" s="204"/>
      <c r="D1089" s="161"/>
      <c r="E1089" s="161"/>
      <c r="F1089" s="782"/>
      <c r="G1089" s="783"/>
    </row>
    <row r="1090" spans="1:7" s="154" customFormat="1" ht="15.75" customHeight="1" x14ac:dyDescent="0.2">
      <c r="A1090" s="150"/>
      <c r="B1090" s="175"/>
      <c r="C1090" s="204"/>
      <c r="D1090" s="161"/>
      <c r="E1090" s="161"/>
      <c r="F1090" s="782"/>
      <c r="G1090" s="783"/>
    </row>
    <row r="1091" spans="1:7" s="154" customFormat="1" ht="15.75" customHeight="1" x14ac:dyDescent="0.2">
      <c r="A1091" s="150"/>
      <c r="B1091" s="175"/>
      <c r="C1091" s="204"/>
      <c r="D1091" s="161"/>
      <c r="E1091" s="161"/>
      <c r="F1091" s="782"/>
      <c r="G1091" s="783"/>
    </row>
    <row r="1092" spans="1:7" s="154" customFormat="1" ht="15.75" customHeight="1" x14ac:dyDescent="0.2">
      <c r="A1092" s="150"/>
      <c r="B1092" s="175"/>
      <c r="C1092" s="204"/>
      <c r="D1092" s="161"/>
      <c r="E1092" s="161"/>
      <c r="F1092" s="782"/>
      <c r="G1092" s="783"/>
    </row>
    <row r="1093" spans="1:7" s="154" customFormat="1" ht="15.75" customHeight="1" x14ac:dyDescent="0.2">
      <c r="A1093" s="150"/>
      <c r="B1093" s="175"/>
      <c r="C1093" s="204"/>
      <c r="D1093" s="161"/>
      <c r="E1093" s="161"/>
      <c r="F1093" s="782"/>
      <c r="G1093" s="783"/>
    </row>
    <row r="1094" spans="1:7" s="154" customFormat="1" ht="15.75" customHeight="1" x14ac:dyDescent="0.2">
      <c r="A1094" s="150"/>
      <c r="B1094" s="175"/>
      <c r="C1094" s="204"/>
      <c r="D1094" s="161"/>
      <c r="E1094" s="161"/>
      <c r="F1094" s="782"/>
      <c r="G1094" s="783"/>
    </row>
    <row r="1095" spans="1:7" s="154" customFormat="1" ht="15.75" customHeight="1" x14ac:dyDescent="0.2">
      <c r="A1095" s="150"/>
      <c r="B1095" s="175"/>
      <c r="C1095" s="204"/>
      <c r="D1095" s="161"/>
      <c r="E1095" s="161"/>
      <c r="F1095" s="782"/>
      <c r="G1095" s="783"/>
    </row>
    <row r="1096" spans="1:7" s="154" customFormat="1" ht="15.75" customHeight="1" x14ac:dyDescent="0.2">
      <c r="A1096" s="150"/>
      <c r="B1096" s="175"/>
      <c r="C1096" s="204"/>
      <c r="D1096" s="161"/>
      <c r="E1096" s="161"/>
      <c r="F1096" s="782"/>
      <c r="G1096" s="783"/>
    </row>
    <row r="1097" spans="1:7" s="154" customFormat="1" ht="15.75" customHeight="1" x14ac:dyDescent="0.2">
      <c r="A1097" s="150"/>
      <c r="B1097" s="175"/>
      <c r="C1097" s="204"/>
      <c r="D1097" s="161"/>
      <c r="E1097" s="161"/>
      <c r="F1097" s="782"/>
      <c r="G1097" s="783"/>
    </row>
    <row r="1098" spans="1:7" s="154" customFormat="1" ht="15.75" customHeight="1" x14ac:dyDescent="0.2">
      <c r="A1098" s="150"/>
      <c r="B1098" s="175"/>
      <c r="C1098" s="204"/>
      <c r="D1098" s="161"/>
      <c r="E1098" s="161"/>
      <c r="F1098" s="782"/>
      <c r="G1098" s="783"/>
    </row>
    <row r="1099" spans="1:7" s="154" customFormat="1" ht="15.75" customHeight="1" x14ac:dyDescent="0.2">
      <c r="A1099" s="150"/>
      <c r="B1099" s="175"/>
      <c r="C1099" s="204"/>
      <c r="D1099" s="161"/>
      <c r="E1099" s="161"/>
      <c r="F1099" s="782"/>
      <c r="G1099" s="783"/>
    </row>
    <row r="1100" spans="1:7" s="154" customFormat="1" ht="15.75" customHeight="1" x14ac:dyDescent="0.2">
      <c r="A1100" s="150"/>
      <c r="B1100" s="175"/>
      <c r="C1100" s="204"/>
      <c r="D1100" s="161"/>
      <c r="E1100" s="161"/>
      <c r="F1100" s="782"/>
      <c r="G1100" s="783"/>
    </row>
    <row r="1101" spans="1:7" s="154" customFormat="1" ht="15.75" customHeight="1" x14ac:dyDescent="0.2">
      <c r="A1101" s="150"/>
      <c r="B1101" s="175"/>
      <c r="C1101" s="204"/>
      <c r="D1101" s="161"/>
      <c r="E1101" s="161"/>
      <c r="F1101" s="782"/>
      <c r="G1101" s="783"/>
    </row>
    <row r="1102" spans="1:7" s="154" customFormat="1" ht="15.75" customHeight="1" x14ac:dyDescent="0.2">
      <c r="A1102" s="150"/>
      <c r="B1102" s="175"/>
      <c r="C1102" s="204"/>
      <c r="D1102" s="161"/>
      <c r="E1102" s="161"/>
      <c r="F1102" s="782"/>
      <c r="G1102" s="783"/>
    </row>
    <row r="1103" spans="1:7" s="154" customFormat="1" ht="15.75" customHeight="1" x14ac:dyDescent="0.2">
      <c r="A1103" s="150"/>
      <c r="B1103" s="175"/>
      <c r="C1103" s="204"/>
      <c r="D1103" s="161"/>
      <c r="E1103" s="161"/>
      <c r="F1103" s="782"/>
      <c r="G1103" s="783"/>
    </row>
    <row r="1104" spans="1:7" s="154" customFormat="1" ht="15.75" customHeight="1" x14ac:dyDescent="0.2">
      <c r="A1104" s="150"/>
      <c r="B1104" s="175"/>
      <c r="C1104" s="204"/>
      <c r="D1104" s="161"/>
      <c r="E1104" s="161"/>
      <c r="F1104" s="782"/>
      <c r="G1104" s="783"/>
    </row>
    <row r="1105" spans="1:7" s="154" customFormat="1" ht="15.75" customHeight="1" x14ac:dyDescent="0.2">
      <c r="A1105" s="150"/>
      <c r="B1105" s="175"/>
      <c r="C1105" s="204"/>
      <c r="D1105" s="161"/>
      <c r="E1105" s="161"/>
      <c r="F1105" s="782"/>
      <c r="G1105" s="783"/>
    </row>
    <row r="1106" spans="1:7" s="154" customFormat="1" ht="15.75" customHeight="1" x14ac:dyDescent="0.2">
      <c r="A1106" s="150"/>
      <c r="B1106" s="175"/>
      <c r="C1106" s="204"/>
      <c r="D1106" s="161"/>
      <c r="E1106" s="161"/>
      <c r="F1106" s="782"/>
      <c r="G1106" s="783"/>
    </row>
    <row r="1107" spans="1:7" s="154" customFormat="1" ht="15.75" customHeight="1" x14ac:dyDescent="0.2">
      <c r="A1107" s="150"/>
      <c r="B1107" s="175"/>
      <c r="C1107" s="204"/>
      <c r="D1107" s="161"/>
      <c r="E1107" s="161"/>
      <c r="F1107" s="782"/>
      <c r="G1107" s="783"/>
    </row>
    <row r="1108" spans="1:7" s="154" customFormat="1" ht="15.75" customHeight="1" x14ac:dyDescent="0.2">
      <c r="A1108" s="150"/>
      <c r="B1108" s="175"/>
      <c r="C1108" s="204"/>
      <c r="D1108" s="161"/>
      <c r="E1108" s="161"/>
      <c r="F1108" s="782"/>
      <c r="G1108" s="783"/>
    </row>
    <row r="1109" spans="1:7" s="154" customFormat="1" ht="15.75" customHeight="1" x14ac:dyDescent="0.2">
      <c r="A1109" s="150"/>
      <c r="B1109" s="175"/>
      <c r="C1109" s="204"/>
      <c r="D1109" s="161"/>
      <c r="E1109" s="161"/>
      <c r="F1109" s="782"/>
      <c r="G1109" s="783"/>
    </row>
    <row r="1110" spans="1:7" s="154" customFormat="1" ht="15.75" customHeight="1" x14ac:dyDescent="0.2">
      <c r="A1110" s="150"/>
      <c r="B1110" s="175"/>
      <c r="C1110" s="204"/>
      <c r="D1110" s="161"/>
      <c r="E1110" s="161"/>
      <c r="F1110" s="782"/>
      <c r="G1110" s="783"/>
    </row>
    <row r="1111" spans="1:7" s="154" customFormat="1" ht="15.75" customHeight="1" x14ac:dyDescent="0.2">
      <c r="A1111" s="150"/>
      <c r="B1111" s="175"/>
      <c r="C1111" s="204"/>
      <c r="D1111" s="161"/>
      <c r="E1111" s="161"/>
      <c r="F1111" s="782"/>
      <c r="G1111" s="783"/>
    </row>
    <row r="1112" spans="1:7" s="154" customFormat="1" ht="15.75" customHeight="1" x14ac:dyDescent="0.2">
      <c r="A1112" s="150"/>
      <c r="B1112" s="175"/>
      <c r="C1112" s="204"/>
      <c r="D1112" s="161"/>
      <c r="E1112" s="161"/>
      <c r="F1112" s="782"/>
      <c r="G1112" s="783"/>
    </row>
    <row r="1113" spans="1:7" s="154" customFormat="1" ht="15.75" customHeight="1" x14ac:dyDescent="0.2">
      <c r="A1113" s="150"/>
      <c r="B1113" s="175"/>
      <c r="C1113" s="204"/>
      <c r="D1113" s="161"/>
      <c r="E1113" s="161"/>
      <c r="F1113" s="782"/>
      <c r="G1113" s="783"/>
    </row>
    <row r="1114" spans="1:7" s="154" customFormat="1" ht="15.75" customHeight="1" x14ac:dyDescent="0.2">
      <c r="A1114" s="150"/>
      <c r="B1114" s="175"/>
      <c r="C1114" s="204"/>
      <c r="D1114" s="161"/>
      <c r="E1114" s="161"/>
      <c r="F1114" s="782"/>
      <c r="G1114" s="783"/>
    </row>
    <row r="1115" spans="1:7" s="154" customFormat="1" ht="15.75" customHeight="1" x14ac:dyDescent="0.2">
      <c r="A1115" s="150"/>
      <c r="B1115" s="175"/>
      <c r="C1115" s="204"/>
      <c r="D1115" s="161"/>
      <c r="E1115" s="161"/>
      <c r="F1115" s="782"/>
      <c r="G1115" s="783"/>
    </row>
    <row r="1116" spans="1:7" s="154" customFormat="1" ht="15.75" customHeight="1" x14ac:dyDescent="0.2">
      <c r="A1116" s="150"/>
      <c r="B1116" s="175"/>
      <c r="C1116" s="204"/>
      <c r="D1116" s="161"/>
      <c r="E1116" s="161"/>
      <c r="F1116" s="782"/>
      <c r="G1116" s="783"/>
    </row>
    <row r="1117" spans="1:7" s="154" customFormat="1" ht="15.75" customHeight="1" x14ac:dyDescent="0.2">
      <c r="A1117" s="150"/>
      <c r="B1117" s="175"/>
      <c r="C1117" s="204"/>
      <c r="D1117" s="161"/>
      <c r="E1117" s="161"/>
      <c r="F1117" s="782"/>
      <c r="G1117" s="783"/>
    </row>
    <row r="1118" spans="1:7" s="154" customFormat="1" ht="15.75" customHeight="1" x14ac:dyDescent="0.2">
      <c r="A1118" s="150"/>
      <c r="B1118" s="175"/>
      <c r="C1118" s="204"/>
      <c r="D1118" s="161"/>
      <c r="E1118" s="161"/>
      <c r="F1118" s="782"/>
      <c r="G1118" s="783"/>
    </row>
    <row r="1119" spans="1:7" s="154" customFormat="1" ht="15.75" customHeight="1" x14ac:dyDescent="0.2">
      <c r="A1119" s="150"/>
      <c r="B1119" s="175"/>
      <c r="C1119" s="204"/>
      <c r="D1119" s="161"/>
      <c r="E1119" s="161"/>
      <c r="F1119" s="782"/>
      <c r="G1119" s="783"/>
    </row>
    <row r="1120" spans="1:7" s="154" customFormat="1" ht="15.75" customHeight="1" x14ac:dyDescent="0.2">
      <c r="A1120" s="150"/>
      <c r="B1120" s="175"/>
      <c r="C1120" s="204"/>
      <c r="D1120" s="161"/>
      <c r="E1120" s="161"/>
      <c r="F1120" s="782"/>
      <c r="G1120" s="783"/>
    </row>
    <row r="1121" spans="1:7" s="154" customFormat="1" ht="15.75" customHeight="1" x14ac:dyDescent="0.2">
      <c r="A1121" s="150"/>
      <c r="B1121" s="175"/>
      <c r="C1121" s="204"/>
      <c r="D1121" s="161"/>
      <c r="E1121" s="161"/>
      <c r="F1121" s="782"/>
      <c r="G1121" s="783"/>
    </row>
    <row r="1122" spans="1:7" s="154" customFormat="1" ht="15.75" customHeight="1" x14ac:dyDescent="0.2">
      <c r="A1122" s="150"/>
      <c r="B1122" s="175"/>
      <c r="C1122" s="204"/>
      <c r="D1122" s="161"/>
      <c r="E1122" s="161"/>
      <c r="F1122" s="782"/>
      <c r="G1122" s="783"/>
    </row>
    <row r="1123" spans="1:7" s="154" customFormat="1" ht="15.75" customHeight="1" x14ac:dyDescent="0.2">
      <c r="A1123" s="150"/>
      <c r="B1123" s="175"/>
      <c r="C1123" s="204"/>
      <c r="D1123" s="161"/>
      <c r="E1123" s="161"/>
      <c r="F1123" s="782"/>
      <c r="G1123" s="783"/>
    </row>
    <row r="1124" spans="1:7" s="154" customFormat="1" ht="15.75" customHeight="1" x14ac:dyDescent="0.2">
      <c r="A1124" s="150"/>
      <c r="B1124" s="175"/>
      <c r="C1124" s="204"/>
      <c r="D1124" s="161"/>
      <c r="E1124" s="161"/>
      <c r="F1124" s="782"/>
      <c r="G1124" s="783"/>
    </row>
    <row r="1125" spans="1:7" s="154" customFormat="1" ht="15.75" customHeight="1" x14ac:dyDescent="0.2">
      <c r="A1125" s="150"/>
      <c r="B1125" s="175"/>
      <c r="C1125" s="204"/>
      <c r="D1125" s="161"/>
      <c r="E1125" s="161"/>
      <c r="F1125" s="782"/>
      <c r="G1125" s="783"/>
    </row>
    <row r="1126" spans="1:7" s="154" customFormat="1" ht="15.75" customHeight="1" x14ac:dyDescent="0.2">
      <c r="A1126" s="150"/>
      <c r="B1126" s="175"/>
      <c r="C1126" s="204"/>
      <c r="D1126" s="161"/>
      <c r="E1126" s="161"/>
      <c r="F1126" s="782"/>
      <c r="G1126" s="783"/>
    </row>
    <row r="1127" spans="1:7" s="154" customFormat="1" ht="15.75" customHeight="1" x14ac:dyDescent="0.2">
      <c r="A1127" s="150"/>
      <c r="B1127" s="175"/>
      <c r="C1127" s="204"/>
      <c r="D1127" s="161"/>
      <c r="E1127" s="161"/>
      <c r="F1127" s="782"/>
      <c r="G1127" s="783"/>
    </row>
    <row r="1128" spans="1:7" s="154" customFormat="1" ht="15.75" customHeight="1" x14ac:dyDescent="0.2">
      <c r="A1128" s="150"/>
      <c r="B1128" s="175"/>
      <c r="C1128" s="204"/>
      <c r="D1128" s="161"/>
      <c r="E1128" s="161"/>
      <c r="F1128" s="782"/>
      <c r="G1128" s="783"/>
    </row>
    <row r="1129" spans="1:7" s="154" customFormat="1" ht="15.75" customHeight="1" x14ac:dyDescent="0.2">
      <c r="A1129" s="150"/>
      <c r="B1129" s="175"/>
      <c r="C1129" s="204"/>
      <c r="D1129" s="161"/>
      <c r="E1129" s="161"/>
      <c r="F1129" s="782"/>
      <c r="G1129" s="783"/>
    </row>
    <row r="1130" spans="1:7" s="154" customFormat="1" ht="15.75" customHeight="1" x14ac:dyDescent="0.2">
      <c r="A1130" s="150"/>
      <c r="B1130" s="175"/>
      <c r="C1130" s="204"/>
      <c r="D1130" s="161"/>
      <c r="E1130" s="161"/>
      <c r="F1130" s="782"/>
      <c r="G1130" s="783"/>
    </row>
    <row r="1131" spans="1:7" s="154" customFormat="1" ht="15.75" customHeight="1" x14ac:dyDescent="0.2">
      <c r="A1131" s="150"/>
      <c r="B1131" s="175"/>
      <c r="C1131" s="204"/>
      <c r="D1131" s="161"/>
      <c r="E1131" s="161"/>
      <c r="F1131" s="782"/>
      <c r="G1131" s="783"/>
    </row>
    <row r="1132" spans="1:7" s="154" customFormat="1" ht="15.75" customHeight="1" x14ac:dyDescent="0.2">
      <c r="A1132" s="150"/>
      <c r="B1132" s="175"/>
      <c r="C1132" s="204"/>
      <c r="D1132" s="161"/>
      <c r="E1132" s="161"/>
      <c r="F1132" s="782"/>
      <c r="G1132" s="783"/>
    </row>
    <row r="1133" spans="1:7" s="154" customFormat="1" ht="15.75" customHeight="1" x14ac:dyDescent="0.2">
      <c r="A1133" s="150"/>
      <c r="B1133" s="175"/>
      <c r="C1133" s="204"/>
      <c r="D1133" s="161"/>
      <c r="E1133" s="161"/>
      <c r="F1133" s="782"/>
      <c r="G1133" s="783"/>
    </row>
    <row r="1134" spans="1:7" s="154" customFormat="1" ht="15.75" customHeight="1" x14ac:dyDescent="0.2">
      <c r="A1134" s="150"/>
      <c r="B1134" s="175"/>
      <c r="C1134" s="204"/>
      <c r="D1134" s="161"/>
      <c r="E1134" s="161"/>
      <c r="F1134" s="782"/>
      <c r="G1134" s="783"/>
    </row>
    <row r="1135" spans="1:7" s="154" customFormat="1" ht="15.75" customHeight="1" x14ac:dyDescent="0.2">
      <c r="A1135" s="150"/>
      <c r="B1135" s="175"/>
      <c r="C1135" s="204"/>
      <c r="D1135" s="161"/>
      <c r="E1135" s="161"/>
      <c r="F1135" s="782"/>
      <c r="G1135" s="783"/>
    </row>
    <row r="1136" spans="1:7" s="154" customFormat="1" ht="15.75" customHeight="1" x14ac:dyDescent="0.2">
      <c r="A1136" s="150"/>
      <c r="B1136" s="175"/>
      <c r="C1136" s="204"/>
      <c r="D1136" s="161"/>
      <c r="E1136" s="161"/>
      <c r="F1136" s="782"/>
      <c r="G1136" s="783"/>
    </row>
    <row r="1137" spans="1:7" s="154" customFormat="1" ht="15.75" customHeight="1" x14ac:dyDescent="0.2">
      <c r="A1137" s="150"/>
      <c r="B1137" s="175"/>
      <c r="C1137" s="204"/>
      <c r="D1137" s="161"/>
      <c r="E1137" s="161"/>
      <c r="F1137" s="782"/>
      <c r="G1137" s="783"/>
    </row>
    <row r="1138" spans="1:7" s="154" customFormat="1" ht="15.75" customHeight="1" x14ac:dyDescent="0.2">
      <c r="A1138" s="150"/>
      <c r="B1138" s="175"/>
      <c r="C1138" s="204"/>
      <c r="D1138" s="161"/>
      <c r="E1138" s="161"/>
      <c r="F1138" s="782"/>
      <c r="G1138" s="783"/>
    </row>
    <row r="1139" spans="1:7" s="154" customFormat="1" ht="15.75" customHeight="1" x14ac:dyDescent="0.2">
      <c r="A1139" s="150"/>
      <c r="B1139" s="175"/>
      <c r="C1139" s="204"/>
      <c r="D1139" s="161"/>
      <c r="E1139" s="161"/>
      <c r="F1139" s="782"/>
      <c r="G1139" s="783"/>
    </row>
    <row r="1140" spans="1:7" s="154" customFormat="1" ht="15.75" customHeight="1" x14ac:dyDescent="0.2">
      <c r="A1140" s="150"/>
      <c r="B1140" s="175"/>
      <c r="C1140" s="204"/>
      <c r="D1140" s="161"/>
      <c r="E1140" s="161"/>
      <c r="F1140" s="782"/>
      <c r="G1140" s="783"/>
    </row>
    <row r="1141" spans="1:7" s="154" customFormat="1" ht="15.75" customHeight="1" x14ac:dyDescent="0.2">
      <c r="A1141" s="150"/>
      <c r="B1141" s="175"/>
      <c r="C1141" s="204"/>
      <c r="D1141" s="161"/>
      <c r="E1141" s="161"/>
      <c r="F1141" s="782"/>
      <c r="G1141" s="783"/>
    </row>
    <row r="1142" spans="1:7" s="154" customFormat="1" ht="15.75" customHeight="1" x14ac:dyDescent="0.2">
      <c r="A1142" s="150"/>
      <c r="B1142" s="175"/>
      <c r="C1142" s="204"/>
      <c r="D1142" s="161"/>
      <c r="E1142" s="161"/>
      <c r="F1142" s="782"/>
      <c r="G1142" s="783"/>
    </row>
    <row r="1143" spans="1:7" s="154" customFormat="1" ht="15.75" customHeight="1" x14ac:dyDescent="0.2">
      <c r="A1143" s="150"/>
      <c r="B1143" s="175"/>
      <c r="C1143" s="204"/>
      <c r="D1143" s="161"/>
      <c r="E1143" s="161"/>
      <c r="F1143" s="782"/>
      <c r="G1143" s="783"/>
    </row>
    <row r="1144" spans="1:7" s="154" customFormat="1" ht="15.75" customHeight="1" x14ac:dyDescent="0.2">
      <c r="A1144" s="150"/>
      <c r="B1144" s="175"/>
      <c r="C1144" s="204"/>
      <c r="D1144" s="161"/>
      <c r="E1144" s="161"/>
      <c r="F1144" s="782"/>
      <c r="G1144" s="783"/>
    </row>
    <row r="1145" spans="1:7" s="154" customFormat="1" ht="15.75" customHeight="1" x14ac:dyDescent="0.2">
      <c r="A1145" s="150"/>
      <c r="B1145" s="175"/>
      <c r="C1145" s="204"/>
      <c r="D1145" s="161"/>
      <c r="E1145" s="161"/>
      <c r="F1145" s="782"/>
      <c r="G1145" s="783"/>
    </row>
    <row r="1146" spans="1:7" s="154" customFormat="1" ht="15.75" customHeight="1" x14ac:dyDescent="0.2">
      <c r="A1146" s="150"/>
      <c r="B1146" s="175"/>
      <c r="C1146" s="204"/>
      <c r="D1146" s="161"/>
      <c r="E1146" s="161"/>
      <c r="F1146" s="782"/>
      <c r="G1146" s="783"/>
    </row>
    <row r="1147" spans="1:7" s="154" customFormat="1" ht="15.75" customHeight="1" x14ac:dyDescent="0.2">
      <c r="A1147" s="150"/>
      <c r="B1147" s="175"/>
      <c r="C1147" s="204"/>
      <c r="D1147" s="161"/>
      <c r="E1147" s="161"/>
      <c r="F1147" s="782"/>
      <c r="G1147" s="783"/>
    </row>
    <row r="1148" spans="1:7" s="154" customFormat="1" ht="15.75" customHeight="1" x14ac:dyDescent="0.2">
      <c r="A1148" s="150"/>
      <c r="B1148" s="175"/>
      <c r="C1148" s="204"/>
      <c r="D1148" s="161"/>
      <c r="E1148" s="161"/>
      <c r="F1148" s="782"/>
      <c r="G1148" s="783"/>
    </row>
    <row r="1149" spans="1:7" s="154" customFormat="1" ht="15.75" customHeight="1" x14ac:dyDescent="0.2">
      <c r="A1149" s="150"/>
      <c r="B1149" s="175"/>
      <c r="C1149" s="204"/>
      <c r="D1149" s="161"/>
      <c r="E1149" s="161"/>
      <c r="F1149" s="782"/>
      <c r="G1149" s="783"/>
    </row>
    <row r="1150" spans="1:7" s="154" customFormat="1" ht="15.75" customHeight="1" x14ac:dyDescent="0.2">
      <c r="A1150" s="150"/>
      <c r="B1150" s="175"/>
      <c r="C1150" s="204"/>
      <c r="D1150" s="161"/>
      <c r="E1150" s="161"/>
      <c r="F1150" s="782"/>
      <c r="G1150" s="783"/>
    </row>
    <row r="1151" spans="1:7" s="154" customFormat="1" ht="15.75" customHeight="1" x14ac:dyDescent="0.2">
      <c r="A1151" s="150"/>
      <c r="B1151" s="175"/>
      <c r="C1151" s="204"/>
      <c r="D1151" s="161"/>
      <c r="E1151" s="161"/>
      <c r="F1151" s="782"/>
      <c r="G1151" s="783"/>
    </row>
    <row r="1152" spans="1:7" s="154" customFormat="1" ht="15.75" customHeight="1" x14ac:dyDescent="0.2">
      <c r="A1152" s="150"/>
      <c r="B1152" s="175"/>
      <c r="C1152" s="204"/>
      <c r="D1152" s="161"/>
      <c r="E1152" s="161"/>
      <c r="F1152" s="782"/>
      <c r="G1152" s="783"/>
    </row>
    <row r="1153" spans="1:7" s="154" customFormat="1" ht="15.75" customHeight="1" x14ac:dyDescent="0.2">
      <c r="A1153" s="150"/>
      <c r="B1153" s="175"/>
      <c r="C1153" s="204"/>
      <c r="D1153" s="161"/>
      <c r="E1153" s="161"/>
      <c r="F1153" s="782"/>
      <c r="G1153" s="783"/>
    </row>
    <row r="1154" spans="1:7" s="154" customFormat="1" ht="15.75" customHeight="1" x14ac:dyDescent="0.2">
      <c r="A1154" s="150"/>
      <c r="B1154" s="175"/>
      <c r="C1154" s="204"/>
      <c r="D1154" s="161"/>
      <c r="E1154" s="161"/>
      <c r="F1154" s="782"/>
      <c r="G1154" s="783"/>
    </row>
    <row r="1155" spans="1:7" s="154" customFormat="1" ht="15.75" customHeight="1" x14ac:dyDescent="0.2">
      <c r="A1155" s="150"/>
      <c r="B1155" s="175"/>
      <c r="C1155" s="204"/>
      <c r="D1155" s="161"/>
      <c r="E1155" s="161"/>
      <c r="F1155" s="782"/>
      <c r="G1155" s="783"/>
    </row>
    <row r="1156" spans="1:7" s="154" customFormat="1" ht="15.75" customHeight="1" x14ac:dyDescent="0.2">
      <c r="A1156" s="150"/>
      <c r="B1156" s="175"/>
      <c r="C1156" s="204"/>
      <c r="D1156" s="161"/>
      <c r="E1156" s="161"/>
      <c r="F1156" s="782"/>
      <c r="G1156" s="783"/>
    </row>
    <row r="1157" spans="1:7" s="154" customFormat="1" ht="15.75" customHeight="1" x14ac:dyDescent="0.2">
      <c r="A1157" s="150"/>
      <c r="B1157" s="175"/>
      <c r="C1157" s="204"/>
      <c r="D1157" s="161"/>
      <c r="E1157" s="161"/>
      <c r="F1157" s="782"/>
      <c r="G1157" s="783"/>
    </row>
    <row r="1158" spans="1:7" s="154" customFormat="1" ht="15.75" customHeight="1" x14ac:dyDescent="0.2">
      <c r="A1158" s="150"/>
      <c r="B1158" s="175"/>
      <c r="C1158" s="204"/>
      <c r="D1158" s="161"/>
      <c r="E1158" s="161"/>
      <c r="F1158" s="782"/>
      <c r="G1158" s="783"/>
    </row>
    <row r="1159" spans="1:7" s="154" customFormat="1" ht="15.75" customHeight="1" x14ac:dyDescent="0.2">
      <c r="A1159" s="150"/>
      <c r="B1159" s="175"/>
      <c r="C1159" s="204"/>
      <c r="D1159" s="161"/>
      <c r="E1159" s="161"/>
      <c r="F1159" s="782"/>
      <c r="G1159" s="783"/>
    </row>
    <row r="1160" spans="1:7" s="154" customFormat="1" ht="15.75" customHeight="1" x14ac:dyDescent="0.2">
      <c r="A1160" s="150"/>
      <c r="B1160" s="175"/>
      <c r="C1160" s="204"/>
      <c r="D1160" s="161"/>
      <c r="E1160" s="161"/>
      <c r="F1160" s="782"/>
      <c r="G1160" s="783"/>
    </row>
    <row r="1161" spans="1:7" s="154" customFormat="1" ht="15.75" customHeight="1" x14ac:dyDescent="0.2">
      <c r="A1161" s="150"/>
      <c r="B1161" s="175"/>
      <c r="C1161" s="204"/>
      <c r="D1161" s="161"/>
      <c r="E1161" s="161"/>
      <c r="F1161" s="782"/>
      <c r="G1161" s="783"/>
    </row>
    <row r="1162" spans="1:7" s="154" customFormat="1" ht="15.75" customHeight="1" x14ac:dyDescent="0.2">
      <c r="A1162" s="150"/>
      <c r="B1162" s="175"/>
      <c r="C1162" s="204"/>
      <c r="D1162" s="161"/>
      <c r="E1162" s="161"/>
      <c r="F1162" s="782"/>
      <c r="G1162" s="783"/>
    </row>
    <row r="1163" spans="1:7" s="154" customFormat="1" ht="15.75" customHeight="1" x14ac:dyDescent="0.2">
      <c r="A1163" s="150"/>
      <c r="B1163" s="175"/>
      <c r="C1163" s="204"/>
      <c r="D1163" s="161"/>
      <c r="E1163" s="161"/>
      <c r="F1163" s="782"/>
      <c r="G1163" s="783"/>
    </row>
    <row r="1164" spans="1:7" s="154" customFormat="1" ht="15.75" customHeight="1" x14ac:dyDescent="0.2">
      <c r="A1164" s="150"/>
      <c r="B1164" s="175"/>
      <c r="C1164" s="204"/>
      <c r="D1164" s="161"/>
      <c r="E1164" s="161"/>
      <c r="F1164" s="782"/>
      <c r="G1164" s="783"/>
    </row>
    <row r="1165" spans="1:7" s="154" customFormat="1" ht="15.75" customHeight="1" x14ac:dyDescent="0.2">
      <c r="A1165" s="150"/>
      <c r="B1165" s="175"/>
      <c r="C1165" s="204"/>
      <c r="D1165" s="161"/>
      <c r="E1165" s="161"/>
      <c r="F1165" s="782"/>
      <c r="G1165" s="783"/>
    </row>
    <row r="1166" spans="1:7" s="154" customFormat="1" ht="15.75" customHeight="1" x14ac:dyDescent="0.2">
      <c r="A1166" s="150"/>
      <c r="B1166" s="175"/>
      <c r="C1166" s="204"/>
      <c r="D1166" s="161"/>
      <c r="E1166" s="161"/>
      <c r="F1166" s="782"/>
      <c r="G1166" s="783"/>
    </row>
    <row r="1167" spans="1:7" s="154" customFormat="1" ht="15.75" customHeight="1" x14ac:dyDescent="0.2">
      <c r="A1167" s="150"/>
      <c r="B1167" s="175"/>
      <c r="C1167" s="204"/>
      <c r="D1167" s="161"/>
      <c r="E1167" s="161"/>
      <c r="F1167" s="782"/>
      <c r="G1167" s="783"/>
    </row>
    <row r="1168" spans="1:7" s="154" customFormat="1" ht="15.75" customHeight="1" x14ac:dyDescent="0.2">
      <c r="A1168" s="150"/>
      <c r="B1168" s="175"/>
      <c r="C1168" s="204"/>
      <c r="D1168" s="161"/>
      <c r="E1168" s="161"/>
      <c r="F1168" s="782"/>
      <c r="G1168" s="783"/>
    </row>
    <row r="1169" spans="1:7" s="154" customFormat="1" ht="15.75" customHeight="1" x14ac:dyDescent="0.2">
      <c r="A1169" s="150"/>
      <c r="B1169" s="175"/>
      <c r="C1169" s="204"/>
      <c r="D1169" s="161"/>
      <c r="E1169" s="161"/>
      <c r="F1169" s="782"/>
      <c r="G1169" s="783"/>
    </row>
    <row r="1170" spans="1:7" s="154" customFormat="1" ht="15.75" customHeight="1" x14ac:dyDescent="0.2">
      <c r="A1170" s="150"/>
      <c r="B1170" s="175"/>
      <c r="C1170" s="204"/>
      <c r="D1170" s="161"/>
      <c r="E1170" s="161"/>
      <c r="F1170" s="782"/>
      <c r="G1170" s="783"/>
    </row>
    <row r="1171" spans="1:7" s="154" customFormat="1" ht="15.75" customHeight="1" x14ac:dyDescent="0.2">
      <c r="A1171" s="150"/>
      <c r="B1171" s="175"/>
      <c r="C1171" s="204"/>
      <c r="D1171" s="161"/>
      <c r="E1171" s="161"/>
      <c r="F1171" s="782"/>
      <c r="G1171" s="783"/>
    </row>
    <row r="1172" spans="1:7" s="154" customFormat="1" ht="15.75" customHeight="1" x14ac:dyDescent="0.2">
      <c r="A1172" s="150"/>
      <c r="B1172" s="175"/>
      <c r="C1172" s="204"/>
      <c r="D1172" s="161"/>
      <c r="E1172" s="161"/>
      <c r="F1172" s="782"/>
      <c r="G1172" s="783"/>
    </row>
    <row r="1173" spans="1:7" s="154" customFormat="1" ht="15.75" customHeight="1" x14ac:dyDescent="0.2">
      <c r="A1173" s="150"/>
      <c r="B1173" s="175"/>
      <c r="C1173" s="204"/>
      <c r="D1173" s="161"/>
      <c r="E1173" s="161"/>
      <c r="F1173" s="782"/>
      <c r="G1173" s="783"/>
    </row>
    <row r="1174" spans="1:7" s="154" customFormat="1" ht="15.75" customHeight="1" x14ac:dyDescent="0.2">
      <c r="A1174" s="150"/>
      <c r="B1174" s="175"/>
      <c r="C1174" s="204"/>
      <c r="D1174" s="161"/>
      <c r="E1174" s="161"/>
      <c r="F1174" s="782"/>
      <c r="G1174" s="783"/>
    </row>
    <row r="1175" spans="1:7" s="154" customFormat="1" ht="15.75" customHeight="1" x14ac:dyDescent="0.2">
      <c r="A1175" s="150"/>
      <c r="B1175" s="175"/>
      <c r="C1175" s="204"/>
      <c r="D1175" s="161"/>
      <c r="E1175" s="161"/>
      <c r="F1175" s="782"/>
      <c r="G1175" s="783"/>
    </row>
    <row r="1176" spans="1:7" s="154" customFormat="1" ht="15.75" customHeight="1" x14ac:dyDescent="0.2">
      <c r="A1176" s="150"/>
      <c r="B1176" s="175"/>
      <c r="C1176" s="204"/>
      <c r="D1176" s="161"/>
      <c r="E1176" s="161"/>
      <c r="F1176" s="782"/>
      <c r="G1176" s="783"/>
    </row>
    <row r="1177" spans="1:7" s="154" customFormat="1" ht="15.75" customHeight="1" x14ac:dyDescent="0.2">
      <c r="A1177" s="150"/>
      <c r="B1177" s="175"/>
      <c r="C1177" s="204"/>
      <c r="D1177" s="161"/>
      <c r="E1177" s="161"/>
      <c r="F1177" s="782"/>
      <c r="G1177" s="783"/>
    </row>
    <row r="1178" spans="1:7" s="154" customFormat="1" ht="15.75" customHeight="1" x14ac:dyDescent="0.2">
      <c r="A1178" s="150"/>
      <c r="B1178" s="175"/>
      <c r="C1178" s="204"/>
      <c r="D1178" s="161"/>
      <c r="E1178" s="161"/>
      <c r="F1178" s="782"/>
      <c r="G1178" s="783"/>
    </row>
    <row r="1179" spans="1:7" s="154" customFormat="1" ht="15.75" customHeight="1" x14ac:dyDescent="0.2">
      <c r="A1179" s="150"/>
      <c r="B1179" s="175"/>
      <c r="C1179" s="204"/>
      <c r="D1179" s="161"/>
      <c r="E1179" s="161"/>
      <c r="F1179" s="782"/>
      <c r="G1179" s="783"/>
    </row>
    <row r="1180" spans="1:7" s="154" customFormat="1" ht="15.75" customHeight="1" x14ac:dyDescent="0.2">
      <c r="A1180" s="150"/>
      <c r="B1180" s="175"/>
      <c r="C1180" s="204"/>
      <c r="D1180" s="161"/>
      <c r="E1180" s="161"/>
      <c r="F1180" s="782"/>
      <c r="G1180" s="783"/>
    </row>
    <row r="1181" spans="1:7" s="154" customFormat="1" ht="15.75" customHeight="1" x14ac:dyDescent="0.2">
      <c r="A1181" s="150"/>
      <c r="B1181" s="175"/>
      <c r="C1181" s="204"/>
      <c r="D1181" s="161"/>
      <c r="E1181" s="161"/>
      <c r="F1181" s="782"/>
      <c r="G1181" s="783"/>
    </row>
    <row r="1182" spans="1:7" s="154" customFormat="1" ht="15.75" customHeight="1" x14ac:dyDescent="0.2">
      <c r="A1182" s="150"/>
      <c r="B1182" s="175"/>
      <c r="C1182" s="204"/>
      <c r="D1182" s="161"/>
      <c r="E1182" s="161"/>
      <c r="F1182" s="782"/>
      <c r="G1182" s="783"/>
    </row>
    <row r="1183" spans="1:7" s="154" customFormat="1" ht="15.75" customHeight="1" x14ac:dyDescent="0.2">
      <c r="A1183" s="150"/>
      <c r="B1183" s="175"/>
      <c r="C1183" s="204"/>
      <c r="D1183" s="161"/>
      <c r="E1183" s="161"/>
      <c r="F1183" s="782"/>
      <c r="G1183" s="783"/>
    </row>
    <row r="1184" spans="1:7" s="154" customFormat="1" ht="15.75" customHeight="1" x14ac:dyDescent="0.2">
      <c r="A1184" s="150"/>
      <c r="B1184" s="175"/>
      <c r="C1184" s="204"/>
      <c r="D1184" s="161"/>
      <c r="E1184" s="161"/>
      <c r="F1184" s="782"/>
      <c r="G1184" s="783"/>
    </row>
    <row r="1185" spans="1:7" s="154" customFormat="1" ht="15.75" customHeight="1" x14ac:dyDescent="0.2">
      <c r="A1185" s="150"/>
      <c r="B1185" s="175"/>
      <c r="C1185" s="204"/>
      <c r="D1185" s="161"/>
      <c r="E1185" s="161"/>
      <c r="F1185" s="782"/>
      <c r="G1185" s="783"/>
    </row>
    <row r="1186" spans="1:7" s="154" customFormat="1" ht="15.75" customHeight="1" x14ac:dyDescent="0.2">
      <c r="A1186" s="150"/>
      <c r="B1186" s="175"/>
      <c r="C1186" s="204"/>
      <c r="D1186" s="161"/>
      <c r="E1186" s="161"/>
      <c r="F1186" s="782"/>
      <c r="G1186" s="783"/>
    </row>
    <row r="1187" spans="1:7" s="154" customFormat="1" ht="15.75" customHeight="1" x14ac:dyDescent="0.2">
      <c r="A1187" s="150"/>
      <c r="B1187" s="175"/>
      <c r="C1187" s="204"/>
      <c r="D1187" s="161"/>
      <c r="E1187" s="161"/>
      <c r="F1187" s="782"/>
      <c r="G1187" s="783"/>
    </row>
    <row r="1188" spans="1:7" s="154" customFormat="1" ht="15.75" customHeight="1" x14ac:dyDescent="0.2">
      <c r="A1188" s="150"/>
      <c r="B1188" s="175"/>
      <c r="C1188" s="204"/>
      <c r="D1188" s="161"/>
      <c r="E1188" s="161"/>
      <c r="F1188" s="782"/>
      <c r="G1188" s="783"/>
    </row>
    <row r="1189" spans="1:7" s="154" customFormat="1" ht="15.75" customHeight="1" x14ac:dyDescent="0.2">
      <c r="A1189" s="150"/>
      <c r="B1189" s="175"/>
      <c r="C1189" s="204"/>
      <c r="D1189" s="161"/>
      <c r="E1189" s="161"/>
      <c r="F1189" s="782"/>
      <c r="G1189" s="783"/>
    </row>
    <row r="1190" spans="1:7" s="154" customFormat="1" ht="15.75" customHeight="1" x14ac:dyDescent="0.2">
      <c r="A1190" s="150"/>
      <c r="B1190" s="175"/>
      <c r="C1190" s="204"/>
      <c r="D1190" s="161"/>
      <c r="E1190" s="161"/>
      <c r="F1190" s="782"/>
      <c r="G1190" s="783"/>
    </row>
    <row r="1191" spans="1:7" s="154" customFormat="1" ht="15.75" customHeight="1" x14ac:dyDescent="0.2">
      <c r="A1191" s="150"/>
      <c r="B1191" s="175"/>
      <c r="C1191" s="204"/>
      <c r="D1191" s="161"/>
      <c r="E1191" s="161"/>
      <c r="F1191" s="782"/>
      <c r="G1191" s="783"/>
    </row>
    <row r="1192" spans="1:7" s="154" customFormat="1" ht="15.75" customHeight="1" x14ac:dyDescent="0.2">
      <c r="A1192" s="150"/>
      <c r="B1192" s="175"/>
      <c r="C1192" s="204"/>
      <c r="D1192" s="161"/>
      <c r="E1192" s="161"/>
      <c r="F1192" s="782"/>
      <c r="G1192" s="783"/>
    </row>
    <row r="1193" spans="1:7" s="154" customFormat="1" ht="15.75" customHeight="1" x14ac:dyDescent="0.2">
      <c r="A1193" s="150"/>
      <c r="B1193" s="175"/>
      <c r="C1193" s="204"/>
      <c r="D1193" s="161"/>
      <c r="E1193" s="161"/>
      <c r="F1193" s="782"/>
      <c r="G1193" s="783"/>
    </row>
    <row r="1194" spans="1:7" s="154" customFormat="1" ht="15.75" customHeight="1" x14ac:dyDescent="0.2">
      <c r="A1194" s="150"/>
      <c r="B1194" s="175"/>
      <c r="C1194" s="204"/>
      <c r="D1194" s="161"/>
      <c r="E1194" s="161"/>
      <c r="F1194" s="782"/>
      <c r="G1194" s="783"/>
    </row>
    <row r="1195" spans="1:7" s="154" customFormat="1" ht="15.75" customHeight="1" x14ac:dyDescent="0.2">
      <c r="A1195" s="150"/>
      <c r="B1195" s="175"/>
      <c r="C1195" s="204"/>
      <c r="D1195" s="161"/>
      <c r="E1195" s="161"/>
      <c r="F1195" s="782"/>
      <c r="G1195" s="783"/>
    </row>
    <row r="1196" spans="1:7" s="154" customFormat="1" ht="15.75" customHeight="1" x14ac:dyDescent="0.2">
      <c r="A1196" s="150"/>
      <c r="B1196" s="175"/>
      <c r="C1196" s="204"/>
      <c r="D1196" s="161"/>
      <c r="E1196" s="161"/>
      <c r="F1196" s="782"/>
      <c r="G1196" s="783"/>
    </row>
    <row r="1197" spans="1:7" s="154" customFormat="1" ht="15.75" customHeight="1" x14ac:dyDescent="0.2">
      <c r="A1197" s="150"/>
      <c r="B1197" s="175"/>
      <c r="C1197" s="204"/>
      <c r="D1197" s="161"/>
      <c r="E1197" s="161"/>
      <c r="F1197" s="782"/>
      <c r="G1197" s="783"/>
    </row>
    <row r="1198" spans="1:7" s="154" customFormat="1" ht="15.75" customHeight="1" x14ac:dyDescent="0.2">
      <c r="A1198" s="150"/>
      <c r="B1198" s="175"/>
      <c r="C1198" s="204"/>
      <c r="D1198" s="161"/>
      <c r="E1198" s="161"/>
      <c r="F1198" s="782"/>
      <c r="G1198" s="783"/>
    </row>
    <row r="1199" spans="1:7" s="154" customFormat="1" ht="15.75" customHeight="1" x14ac:dyDescent="0.2">
      <c r="A1199" s="150"/>
      <c r="B1199" s="175"/>
      <c r="C1199" s="204"/>
      <c r="D1199" s="161"/>
      <c r="E1199" s="161"/>
      <c r="F1199" s="782"/>
      <c r="G1199" s="783"/>
    </row>
    <row r="1200" spans="1:7" s="154" customFormat="1" ht="15.75" customHeight="1" x14ac:dyDescent="0.2">
      <c r="A1200" s="150"/>
      <c r="B1200" s="175"/>
      <c r="C1200" s="204"/>
      <c r="D1200" s="161"/>
      <c r="E1200" s="161"/>
      <c r="F1200" s="782"/>
      <c r="G1200" s="783"/>
    </row>
    <row r="1201" spans="1:7" s="154" customFormat="1" ht="15.75" customHeight="1" x14ac:dyDescent="0.2">
      <c r="A1201" s="150"/>
      <c r="B1201" s="175"/>
      <c r="C1201" s="204"/>
      <c r="D1201" s="161"/>
      <c r="E1201" s="161"/>
      <c r="F1201" s="782"/>
      <c r="G1201" s="783"/>
    </row>
    <row r="1202" spans="1:7" s="154" customFormat="1" ht="15.75" customHeight="1" x14ac:dyDescent="0.2">
      <c r="A1202" s="150"/>
      <c r="B1202" s="175"/>
      <c r="C1202" s="204"/>
      <c r="D1202" s="161"/>
      <c r="E1202" s="161"/>
      <c r="F1202" s="782"/>
      <c r="G1202" s="783"/>
    </row>
    <row r="1203" spans="1:7" s="154" customFormat="1" ht="15.75" customHeight="1" x14ac:dyDescent="0.2">
      <c r="A1203" s="150"/>
      <c r="B1203" s="175"/>
      <c r="C1203" s="204"/>
      <c r="D1203" s="161"/>
      <c r="E1203" s="161"/>
      <c r="F1203" s="782"/>
      <c r="G1203" s="783"/>
    </row>
    <row r="1204" spans="1:7" s="154" customFormat="1" ht="15.75" customHeight="1" x14ac:dyDescent="0.2">
      <c r="A1204" s="150"/>
      <c r="B1204" s="175"/>
      <c r="C1204" s="204"/>
      <c r="D1204" s="161"/>
      <c r="E1204" s="161"/>
      <c r="F1204" s="782"/>
      <c r="G1204" s="783"/>
    </row>
    <row r="1205" spans="1:7" s="154" customFormat="1" ht="15.75" customHeight="1" x14ac:dyDescent="0.2">
      <c r="A1205" s="150"/>
      <c r="B1205" s="175"/>
      <c r="C1205" s="204"/>
      <c r="D1205" s="161"/>
      <c r="E1205" s="161"/>
      <c r="F1205" s="782"/>
      <c r="G1205" s="783"/>
    </row>
    <row r="1206" spans="1:7" s="154" customFormat="1" ht="15.75" customHeight="1" x14ac:dyDescent="0.2">
      <c r="A1206" s="150"/>
      <c r="B1206" s="175"/>
      <c r="C1206" s="204"/>
      <c r="D1206" s="161"/>
      <c r="E1206" s="161"/>
      <c r="F1206" s="782"/>
      <c r="G1206" s="783"/>
    </row>
    <row r="1207" spans="1:7" s="154" customFormat="1" ht="15.75" customHeight="1" x14ac:dyDescent="0.2">
      <c r="A1207" s="150"/>
      <c r="B1207" s="175"/>
      <c r="C1207" s="204"/>
      <c r="D1207" s="161"/>
      <c r="E1207" s="161"/>
      <c r="F1207" s="782"/>
      <c r="G1207" s="783"/>
    </row>
    <row r="1208" spans="1:7" s="154" customFormat="1" ht="15.75" customHeight="1" x14ac:dyDescent="0.2">
      <c r="A1208" s="150"/>
      <c r="B1208" s="175"/>
      <c r="C1208" s="204"/>
      <c r="D1208" s="161"/>
      <c r="E1208" s="161"/>
      <c r="F1208" s="782"/>
      <c r="G1208" s="783"/>
    </row>
    <row r="1209" spans="1:7" s="154" customFormat="1" ht="15.75" customHeight="1" x14ac:dyDescent="0.2">
      <c r="A1209" s="150"/>
      <c r="B1209" s="175"/>
      <c r="C1209" s="204"/>
      <c r="D1209" s="161"/>
      <c r="E1209" s="161"/>
      <c r="F1209" s="782"/>
      <c r="G1209" s="783"/>
    </row>
    <row r="1210" spans="1:7" s="154" customFormat="1" ht="15.75" customHeight="1" x14ac:dyDescent="0.2">
      <c r="A1210" s="150"/>
      <c r="B1210" s="175"/>
      <c r="C1210" s="204"/>
      <c r="D1210" s="161"/>
      <c r="E1210" s="161"/>
      <c r="F1210" s="782"/>
      <c r="G1210" s="783"/>
    </row>
    <row r="1211" spans="1:7" s="154" customFormat="1" ht="15.75" customHeight="1" x14ac:dyDescent="0.2">
      <c r="A1211" s="150"/>
      <c r="B1211" s="175"/>
      <c r="C1211" s="204"/>
      <c r="D1211" s="161"/>
      <c r="E1211" s="161"/>
      <c r="F1211" s="782"/>
      <c r="G1211" s="783"/>
    </row>
    <row r="1212" spans="1:7" s="154" customFormat="1" ht="15.75" customHeight="1" x14ac:dyDescent="0.2">
      <c r="A1212" s="150"/>
      <c r="B1212" s="175"/>
      <c r="C1212" s="204"/>
      <c r="D1212" s="161"/>
      <c r="E1212" s="161"/>
      <c r="F1212" s="782"/>
      <c r="G1212" s="783"/>
    </row>
    <row r="1213" spans="1:7" s="154" customFormat="1" ht="15.75" customHeight="1" x14ac:dyDescent="0.2">
      <c r="A1213" s="150"/>
      <c r="B1213" s="175"/>
      <c r="C1213" s="204"/>
      <c r="D1213" s="161"/>
      <c r="E1213" s="161"/>
      <c r="F1213" s="782"/>
      <c r="G1213" s="783"/>
    </row>
    <row r="1214" spans="1:7" s="154" customFormat="1" ht="15.75" customHeight="1" x14ac:dyDescent="0.2">
      <c r="A1214" s="150"/>
      <c r="B1214" s="175"/>
      <c r="C1214" s="204"/>
      <c r="D1214" s="161"/>
      <c r="E1214" s="161"/>
      <c r="F1214" s="782"/>
      <c r="G1214" s="783"/>
    </row>
    <row r="1215" spans="1:7" s="154" customFormat="1" ht="15.75" customHeight="1" x14ac:dyDescent="0.2">
      <c r="A1215" s="150"/>
      <c r="B1215" s="175"/>
      <c r="C1215" s="204"/>
      <c r="D1215" s="161"/>
      <c r="E1215" s="161"/>
      <c r="F1215" s="782"/>
      <c r="G1215" s="783"/>
    </row>
    <row r="1216" spans="1:7" s="154" customFormat="1" ht="15.75" customHeight="1" x14ac:dyDescent="0.2">
      <c r="A1216" s="150"/>
      <c r="B1216" s="175"/>
      <c r="C1216" s="204"/>
      <c r="D1216" s="161"/>
      <c r="E1216" s="161"/>
      <c r="F1216" s="782"/>
      <c r="G1216" s="783"/>
    </row>
    <row r="1217" spans="1:7" s="154" customFormat="1" ht="15.75" customHeight="1" x14ac:dyDescent="0.2">
      <c r="A1217" s="150"/>
      <c r="B1217" s="175"/>
      <c r="C1217" s="204"/>
      <c r="D1217" s="161"/>
      <c r="E1217" s="161"/>
      <c r="F1217" s="782"/>
      <c r="G1217" s="783"/>
    </row>
    <row r="1218" spans="1:7" s="154" customFormat="1" ht="15.75" customHeight="1" x14ac:dyDescent="0.2">
      <c r="A1218" s="150"/>
      <c r="B1218" s="175"/>
      <c r="C1218" s="204"/>
      <c r="D1218" s="161"/>
      <c r="E1218" s="161"/>
      <c r="F1218" s="782"/>
      <c r="G1218" s="783"/>
    </row>
    <row r="1219" spans="1:7" s="154" customFormat="1" ht="15.75" customHeight="1" x14ac:dyDescent="0.2">
      <c r="A1219" s="150"/>
      <c r="B1219" s="175"/>
      <c r="C1219" s="204"/>
      <c r="D1219" s="161"/>
      <c r="E1219" s="161"/>
      <c r="F1219" s="782"/>
      <c r="G1219" s="783"/>
    </row>
    <row r="1220" spans="1:7" s="154" customFormat="1" ht="15.75" customHeight="1" x14ac:dyDescent="0.2">
      <c r="A1220" s="150"/>
      <c r="B1220" s="175"/>
      <c r="C1220" s="204"/>
      <c r="D1220" s="161"/>
      <c r="E1220" s="161"/>
      <c r="F1220" s="782"/>
      <c r="G1220" s="783"/>
    </row>
    <row r="1221" spans="1:7" s="154" customFormat="1" ht="15.75" customHeight="1" x14ac:dyDescent="0.2">
      <c r="A1221" s="150"/>
      <c r="B1221" s="175"/>
      <c r="C1221" s="204"/>
      <c r="D1221" s="161"/>
      <c r="E1221" s="161"/>
      <c r="F1221" s="782"/>
      <c r="G1221" s="783"/>
    </row>
    <row r="1222" spans="1:7" s="154" customFormat="1" ht="15.75" customHeight="1" x14ac:dyDescent="0.2">
      <c r="A1222" s="150"/>
      <c r="B1222" s="175"/>
      <c r="C1222" s="204"/>
      <c r="D1222" s="161"/>
      <c r="E1222" s="161"/>
      <c r="F1222" s="782"/>
      <c r="G1222" s="783"/>
    </row>
    <row r="1223" spans="1:7" s="154" customFormat="1" ht="15.75" customHeight="1" x14ac:dyDescent="0.2">
      <c r="A1223" s="150"/>
      <c r="B1223" s="175"/>
      <c r="C1223" s="204"/>
      <c r="D1223" s="161"/>
      <c r="E1223" s="161"/>
      <c r="F1223" s="782"/>
      <c r="G1223" s="783"/>
    </row>
    <row r="1224" spans="1:7" s="154" customFormat="1" ht="15.75" customHeight="1" x14ac:dyDescent="0.2">
      <c r="A1224" s="150"/>
      <c r="B1224" s="175"/>
      <c r="C1224" s="204"/>
      <c r="D1224" s="161"/>
      <c r="E1224" s="161"/>
      <c r="F1224" s="782"/>
      <c r="G1224" s="783"/>
    </row>
    <row r="1225" spans="1:7" s="154" customFormat="1" ht="15.75" customHeight="1" x14ac:dyDescent="0.2">
      <c r="A1225" s="150"/>
      <c r="B1225" s="175"/>
      <c r="C1225" s="204"/>
      <c r="D1225" s="161"/>
      <c r="E1225" s="161"/>
      <c r="F1225" s="782"/>
      <c r="G1225" s="783"/>
    </row>
    <row r="1226" spans="1:7" s="154" customFormat="1" ht="15.75" customHeight="1" x14ac:dyDescent="0.2">
      <c r="A1226" s="150"/>
      <c r="B1226" s="175"/>
      <c r="C1226" s="204"/>
      <c r="D1226" s="161"/>
      <c r="E1226" s="161"/>
      <c r="F1226" s="782"/>
      <c r="G1226" s="783"/>
    </row>
    <row r="1227" spans="1:7" s="154" customFormat="1" ht="15.75" customHeight="1" x14ac:dyDescent="0.2">
      <c r="A1227" s="150"/>
      <c r="B1227" s="175"/>
      <c r="C1227" s="204"/>
      <c r="D1227" s="161"/>
      <c r="E1227" s="161"/>
      <c r="F1227" s="782"/>
      <c r="G1227" s="783"/>
    </row>
    <row r="1228" spans="1:7" s="154" customFormat="1" ht="15.75" customHeight="1" x14ac:dyDescent="0.2">
      <c r="A1228" s="150"/>
      <c r="B1228" s="175"/>
      <c r="C1228" s="204"/>
      <c r="D1228" s="161"/>
      <c r="E1228" s="161"/>
      <c r="F1228" s="782"/>
      <c r="G1228" s="783"/>
    </row>
    <row r="1229" spans="1:7" s="154" customFormat="1" ht="15.75" customHeight="1" x14ac:dyDescent="0.2">
      <c r="A1229" s="150"/>
      <c r="B1229" s="175"/>
      <c r="C1229" s="204"/>
      <c r="D1229" s="161"/>
      <c r="E1229" s="161"/>
      <c r="F1229" s="782"/>
      <c r="G1229" s="783"/>
    </row>
    <row r="1230" spans="1:7" s="154" customFormat="1" ht="15.75" customHeight="1" x14ac:dyDescent="0.2">
      <c r="A1230" s="150"/>
      <c r="B1230" s="175"/>
      <c r="C1230" s="204"/>
      <c r="D1230" s="161"/>
      <c r="E1230" s="161"/>
      <c r="F1230" s="782"/>
      <c r="G1230" s="783"/>
    </row>
    <row r="1231" spans="1:7" s="154" customFormat="1" ht="15.75" customHeight="1" x14ac:dyDescent="0.2">
      <c r="A1231" s="150"/>
      <c r="B1231" s="175"/>
      <c r="C1231" s="204"/>
      <c r="D1231" s="161"/>
      <c r="E1231" s="161"/>
      <c r="F1231" s="782"/>
      <c r="G1231" s="783"/>
    </row>
    <row r="1232" spans="1:7" s="154" customFormat="1" ht="15.75" customHeight="1" x14ac:dyDescent="0.2">
      <c r="A1232" s="150"/>
      <c r="B1232" s="175"/>
      <c r="C1232" s="204"/>
      <c r="D1232" s="161"/>
      <c r="E1232" s="161"/>
      <c r="F1232" s="782"/>
      <c r="G1232" s="783"/>
    </row>
    <row r="1233" spans="1:7" s="154" customFormat="1" ht="15.75" customHeight="1" x14ac:dyDescent="0.2">
      <c r="A1233" s="150"/>
      <c r="B1233" s="175"/>
      <c r="C1233" s="204"/>
      <c r="D1233" s="161"/>
      <c r="E1233" s="161"/>
      <c r="F1233" s="782"/>
      <c r="G1233" s="783"/>
    </row>
    <row r="1234" spans="1:7" s="154" customFormat="1" ht="15.75" customHeight="1" x14ac:dyDescent="0.2">
      <c r="A1234" s="150"/>
      <c r="B1234" s="175"/>
      <c r="C1234" s="204"/>
      <c r="D1234" s="161"/>
      <c r="E1234" s="161"/>
      <c r="F1234" s="782"/>
      <c r="G1234" s="783"/>
    </row>
    <row r="1235" spans="1:7" s="154" customFormat="1" ht="15.75" customHeight="1" x14ac:dyDescent="0.2">
      <c r="A1235" s="150"/>
      <c r="B1235" s="175"/>
      <c r="C1235" s="204"/>
      <c r="D1235" s="161"/>
      <c r="E1235" s="161"/>
      <c r="F1235" s="782"/>
      <c r="G1235" s="783"/>
    </row>
    <row r="1236" spans="1:7" s="154" customFormat="1" ht="15.75" customHeight="1" x14ac:dyDescent="0.2">
      <c r="A1236" s="150"/>
      <c r="B1236" s="175"/>
      <c r="C1236" s="204"/>
      <c r="D1236" s="161"/>
      <c r="E1236" s="161"/>
      <c r="F1236" s="782"/>
      <c r="G1236" s="783"/>
    </row>
    <row r="1237" spans="1:7" s="154" customFormat="1" ht="15.75" customHeight="1" x14ac:dyDescent="0.2">
      <c r="A1237" s="150"/>
      <c r="B1237" s="175"/>
      <c r="C1237" s="204"/>
      <c r="D1237" s="161"/>
      <c r="E1237" s="161"/>
      <c r="F1237" s="782"/>
      <c r="G1237" s="783"/>
    </row>
    <row r="1238" spans="1:7" s="154" customFormat="1" ht="15.75" customHeight="1" x14ac:dyDescent="0.2">
      <c r="A1238" s="150"/>
      <c r="B1238" s="175"/>
      <c r="C1238" s="204"/>
      <c r="D1238" s="161"/>
      <c r="E1238" s="161"/>
      <c r="F1238" s="782"/>
      <c r="G1238" s="783"/>
    </row>
    <row r="1239" spans="1:7" s="154" customFormat="1" ht="15.75" customHeight="1" x14ac:dyDescent="0.2">
      <c r="A1239" s="150"/>
      <c r="B1239" s="175"/>
      <c r="C1239" s="204"/>
      <c r="D1239" s="161"/>
      <c r="E1239" s="161"/>
      <c r="F1239" s="782"/>
      <c r="G1239" s="783"/>
    </row>
    <row r="1240" spans="1:7" s="154" customFormat="1" ht="15.75" customHeight="1" x14ac:dyDescent="0.2">
      <c r="A1240" s="150"/>
      <c r="B1240" s="175"/>
      <c r="C1240" s="204"/>
      <c r="D1240" s="161"/>
      <c r="E1240" s="161"/>
      <c r="F1240" s="782"/>
      <c r="G1240" s="783"/>
    </row>
    <row r="1241" spans="1:7" s="154" customFormat="1" ht="15.75" customHeight="1" x14ac:dyDescent="0.2">
      <c r="A1241" s="150"/>
      <c r="B1241" s="175"/>
      <c r="C1241" s="204"/>
      <c r="D1241" s="161"/>
      <c r="E1241" s="161"/>
      <c r="F1241" s="782"/>
      <c r="G1241" s="783"/>
    </row>
    <row r="1242" spans="1:7" s="154" customFormat="1" ht="15.75" customHeight="1" x14ac:dyDescent="0.2">
      <c r="A1242" s="150"/>
      <c r="B1242" s="175"/>
      <c r="C1242" s="204"/>
      <c r="D1242" s="161"/>
      <c r="E1242" s="161"/>
      <c r="F1242" s="782"/>
      <c r="G1242" s="783"/>
    </row>
    <row r="1243" spans="1:7" s="154" customFormat="1" ht="15.75" customHeight="1" x14ac:dyDescent="0.2">
      <c r="A1243" s="150"/>
      <c r="B1243" s="175"/>
      <c r="C1243" s="204"/>
      <c r="D1243" s="161"/>
      <c r="E1243" s="161"/>
      <c r="F1243" s="782"/>
      <c r="G1243" s="783"/>
    </row>
    <row r="1244" spans="1:7" s="154" customFormat="1" ht="15.75" customHeight="1" x14ac:dyDescent="0.2">
      <c r="A1244" s="150"/>
      <c r="B1244" s="175"/>
      <c r="C1244" s="204"/>
      <c r="D1244" s="161"/>
      <c r="E1244" s="161"/>
      <c r="F1244" s="782"/>
      <c r="G1244" s="783"/>
    </row>
    <row r="1245" spans="1:7" s="154" customFormat="1" ht="15.75" customHeight="1" x14ac:dyDescent="0.2">
      <c r="A1245" s="150"/>
      <c r="B1245" s="175"/>
      <c r="C1245" s="204"/>
      <c r="D1245" s="161"/>
      <c r="E1245" s="161"/>
      <c r="F1245" s="782"/>
      <c r="G1245" s="783"/>
    </row>
    <row r="1246" spans="1:7" s="154" customFormat="1" ht="15.75" customHeight="1" x14ac:dyDescent="0.2">
      <c r="A1246" s="150"/>
      <c r="B1246" s="175"/>
      <c r="C1246" s="204"/>
      <c r="D1246" s="161"/>
      <c r="E1246" s="161"/>
      <c r="F1246" s="782"/>
      <c r="G1246" s="783"/>
    </row>
    <row r="1247" spans="1:7" s="154" customFormat="1" ht="15.75" customHeight="1" x14ac:dyDescent="0.2">
      <c r="A1247" s="150"/>
      <c r="B1247" s="175"/>
      <c r="C1247" s="204"/>
      <c r="D1247" s="161"/>
      <c r="E1247" s="161"/>
      <c r="F1247" s="782"/>
      <c r="G1247" s="783"/>
    </row>
    <row r="1248" spans="1:7" s="154" customFormat="1" ht="15.75" customHeight="1" x14ac:dyDescent="0.2">
      <c r="A1248" s="150"/>
      <c r="B1248" s="175"/>
      <c r="C1248" s="204"/>
      <c r="D1248" s="161"/>
      <c r="E1248" s="161"/>
      <c r="F1248" s="782"/>
      <c r="G1248" s="783"/>
    </row>
    <row r="1249" spans="1:7" s="154" customFormat="1" ht="15.75" customHeight="1" x14ac:dyDescent="0.2">
      <c r="A1249" s="150"/>
      <c r="B1249" s="175"/>
      <c r="C1249" s="204"/>
      <c r="D1249" s="161"/>
      <c r="E1249" s="161"/>
      <c r="F1249" s="782"/>
      <c r="G1249" s="783"/>
    </row>
    <row r="1250" spans="1:7" s="154" customFormat="1" ht="15.75" customHeight="1" x14ac:dyDescent="0.2">
      <c r="A1250" s="150"/>
      <c r="B1250" s="175"/>
      <c r="C1250" s="204"/>
      <c r="D1250" s="161"/>
      <c r="E1250" s="161"/>
      <c r="F1250" s="782"/>
      <c r="G1250" s="783"/>
    </row>
    <row r="1251" spans="1:7" s="154" customFormat="1" ht="15.75" customHeight="1" x14ac:dyDescent="0.2">
      <c r="A1251" s="150"/>
      <c r="B1251" s="175"/>
      <c r="C1251" s="204"/>
      <c r="D1251" s="161"/>
      <c r="E1251" s="161"/>
      <c r="F1251" s="782"/>
      <c r="G1251" s="783"/>
    </row>
    <row r="1252" spans="1:7" s="154" customFormat="1" ht="15.75" customHeight="1" x14ac:dyDescent="0.2">
      <c r="A1252" s="150"/>
      <c r="B1252" s="175"/>
      <c r="C1252" s="204"/>
      <c r="D1252" s="161"/>
      <c r="E1252" s="161"/>
      <c r="F1252" s="782"/>
      <c r="G1252" s="783"/>
    </row>
    <row r="1253" spans="1:7" s="154" customFormat="1" ht="15.75" customHeight="1" x14ac:dyDescent="0.2">
      <c r="A1253" s="150"/>
      <c r="B1253" s="175"/>
      <c r="C1253" s="204"/>
      <c r="D1253" s="161"/>
      <c r="E1253" s="161"/>
      <c r="F1253" s="782"/>
      <c r="G1253" s="783"/>
    </row>
    <row r="1254" spans="1:7" s="154" customFormat="1" ht="15.75" customHeight="1" x14ac:dyDescent="0.2">
      <c r="A1254" s="150"/>
      <c r="B1254" s="175"/>
      <c r="C1254" s="204"/>
      <c r="D1254" s="161"/>
      <c r="E1254" s="161"/>
      <c r="F1254" s="782"/>
      <c r="G1254" s="783"/>
    </row>
    <row r="1255" spans="1:7" s="154" customFormat="1" ht="15.75" customHeight="1" x14ac:dyDescent="0.2">
      <c r="A1255" s="150"/>
      <c r="B1255" s="175"/>
      <c r="C1255" s="204"/>
      <c r="D1255" s="161"/>
      <c r="E1255" s="161"/>
      <c r="F1255" s="782"/>
      <c r="G1255" s="783"/>
    </row>
    <row r="1256" spans="1:7" s="154" customFormat="1" ht="15.75" customHeight="1" x14ac:dyDescent="0.2">
      <c r="A1256" s="150"/>
      <c r="B1256" s="175"/>
      <c r="C1256" s="204"/>
      <c r="D1256" s="161"/>
      <c r="E1256" s="161"/>
      <c r="F1256" s="782"/>
      <c r="G1256" s="783"/>
    </row>
    <row r="1257" spans="1:7" s="154" customFormat="1" ht="15.75" customHeight="1" x14ac:dyDescent="0.2">
      <c r="A1257" s="150"/>
      <c r="B1257" s="175"/>
      <c r="C1257" s="204"/>
      <c r="D1257" s="161"/>
      <c r="E1257" s="161"/>
      <c r="F1257" s="782"/>
      <c r="G1257" s="783"/>
    </row>
    <row r="1258" spans="1:7" s="154" customFormat="1" ht="15.75" customHeight="1" x14ac:dyDescent="0.2">
      <c r="A1258" s="150"/>
      <c r="B1258" s="175"/>
      <c r="C1258" s="204"/>
      <c r="D1258" s="161"/>
      <c r="E1258" s="161"/>
      <c r="F1258" s="782"/>
      <c r="G1258" s="783"/>
    </row>
    <row r="1259" spans="1:7" s="154" customFormat="1" ht="15.75" customHeight="1" x14ac:dyDescent="0.2">
      <c r="A1259" s="150"/>
      <c r="B1259" s="175"/>
      <c r="C1259" s="204"/>
      <c r="D1259" s="161"/>
      <c r="E1259" s="161"/>
      <c r="F1259" s="782"/>
      <c r="G1259" s="783"/>
    </row>
    <row r="1260" spans="1:7" s="154" customFormat="1" ht="15.75" customHeight="1" x14ac:dyDescent="0.2">
      <c r="A1260" s="150"/>
      <c r="B1260" s="175"/>
      <c r="C1260" s="204"/>
      <c r="D1260" s="161"/>
      <c r="E1260" s="161"/>
      <c r="F1260" s="782"/>
      <c r="G1260" s="783"/>
    </row>
    <row r="1261" spans="1:7" s="154" customFormat="1" ht="15.75" customHeight="1" x14ac:dyDescent="0.2">
      <c r="A1261" s="150"/>
      <c r="B1261" s="175"/>
      <c r="C1261" s="204"/>
      <c r="D1261" s="161"/>
      <c r="E1261" s="161"/>
      <c r="F1261" s="782"/>
      <c r="G1261" s="783"/>
    </row>
    <row r="1262" spans="1:7" s="154" customFormat="1" ht="15.75" customHeight="1" x14ac:dyDescent="0.2">
      <c r="A1262" s="150"/>
      <c r="B1262" s="175"/>
      <c r="C1262" s="204"/>
      <c r="D1262" s="161"/>
      <c r="E1262" s="161"/>
      <c r="F1262" s="782"/>
      <c r="G1262" s="783"/>
    </row>
    <row r="1263" spans="1:7" s="154" customFormat="1" ht="15.75" customHeight="1" x14ac:dyDescent="0.2">
      <c r="A1263" s="150"/>
      <c r="B1263" s="175"/>
      <c r="C1263" s="204"/>
      <c r="D1263" s="161"/>
      <c r="E1263" s="161"/>
      <c r="F1263" s="782"/>
      <c r="G1263" s="783"/>
    </row>
    <row r="1264" spans="1:7" s="154" customFormat="1" ht="15.75" customHeight="1" x14ac:dyDescent="0.2">
      <c r="A1264" s="150"/>
      <c r="B1264" s="175"/>
      <c r="C1264" s="204"/>
      <c r="D1264" s="161"/>
      <c r="E1264" s="161"/>
      <c r="F1264" s="782"/>
      <c r="G1264" s="783"/>
    </row>
    <row r="1265" spans="1:7" s="154" customFormat="1" ht="15.75" customHeight="1" x14ac:dyDescent="0.2">
      <c r="A1265" s="150"/>
      <c r="B1265" s="175"/>
      <c r="C1265" s="204"/>
      <c r="D1265" s="161"/>
      <c r="E1265" s="161"/>
      <c r="F1265" s="782"/>
      <c r="G1265" s="783"/>
    </row>
    <row r="1266" spans="1:7" s="154" customFormat="1" ht="15.75" customHeight="1" x14ac:dyDescent="0.2">
      <c r="A1266" s="150"/>
      <c r="B1266" s="175"/>
      <c r="C1266" s="204"/>
      <c r="D1266" s="161"/>
      <c r="E1266" s="161"/>
      <c r="F1266" s="782"/>
      <c r="G1266" s="783"/>
    </row>
    <row r="1267" spans="1:7" s="154" customFormat="1" ht="15.75" customHeight="1" x14ac:dyDescent="0.2">
      <c r="A1267" s="150"/>
      <c r="B1267" s="175"/>
      <c r="C1267" s="204"/>
      <c r="D1267" s="161"/>
      <c r="E1267" s="161"/>
      <c r="F1267" s="782"/>
      <c r="G1267" s="783"/>
    </row>
    <row r="1268" spans="1:7" s="154" customFormat="1" ht="15.75" customHeight="1" x14ac:dyDescent="0.2">
      <c r="A1268" s="150"/>
      <c r="B1268" s="175"/>
      <c r="C1268" s="204"/>
      <c r="D1268" s="161"/>
      <c r="E1268" s="161"/>
      <c r="F1268" s="782"/>
      <c r="G1268" s="783"/>
    </row>
    <row r="1269" spans="1:7" s="154" customFormat="1" ht="15.75" customHeight="1" x14ac:dyDescent="0.2">
      <c r="A1269" s="150"/>
      <c r="B1269" s="175"/>
      <c r="C1269" s="204"/>
      <c r="D1269" s="161"/>
      <c r="E1269" s="161"/>
      <c r="F1269" s="782"/>
      <c r="G1269" s="783"/>
    </row>
    <row r="1270" spans="1:7" s="154" customFormat="1" ht="15.75" customHeight="1" x14ac:dyDescent="0.2">
      <c r="A1270" s="150"/>
      <c r="B1270" s="175"/>
      <c r="C1270" s="204"/>
      <c r="D1270" s="161"/>
      <c r="E1270" s="161"/>
      <c r="F1270" s="782"/>
      <c r="G1270" s="783"/>
    </row>
    <row r="1271" spans="1:7" s="154" customFormat="1" ht="15.75" customHeight="1" x14ac:dyDescent="0.2">
      <c r="A1271" s="150"/>
      <c r="B1271" s="175"/>
      <c r="C1271" s="204"/>
      <c r="D1271" s="161"/>
      <c r="E1271" s="161"/>
      <c r="F1271" s="782"/>
      <c r="G1271" s="783"/>
    </row>
    <row r="1272" spans="1:7" s="154" customFormat="1" ht="15.75" customHeight="1" x14ac:dyDescent="0.2">
      <c r="A1272" s="150"/>
      <c r="B1272" s="175"/>
      <c r="C1272" s="204"/>
      <c r="D1272" s="161"/>
      <c r="E1272" s="161"/>
      <c r="F1272" s="782"/>
      <c r="G1272" s="783"/>
    </row>
    <row r="1273" spans="1:7" s="154" customFormat="1" ht="15.75" customHeight="1" x14ac:dyDescent="0.2">
      <c r="A1273" s="150"/>
      <c r="B1273" s="175"/>
      <c r="C1273" s="204"/>
      <c r="D1273" s="161"/>
      <c r="E1273" s="161"/>
      <c r="F1273" s="782"/>
      <c r="G1273" s="783"/>
    </row>
    <row r="1274" spans="1:7" s="154" customFormat="1" ht="15.75" customHeight="1" x14ac:dyDescent="0.2">
      <c r="A1274" s="150"/>
      <c r="B1274" s="175"/>
      <c r="C1274" s="204"/>
      <c r="D1274" s="161"/>
      <c r="E1274" s="161"/>
      <c r="F1274" s="782"/>
      <c r="G1274" s="783"/>
    </row>
    <row r="1275" spans="1:7" s="154" customFormat="1" ht="15.75" customHeight="1" x14ac:dyDescent="0.2">
      <c r="A1275" s="150"/>
      <c r="B1275" s="175"/>
      <c r="C1275" s="204"/>
      <c r="D1275" s="161"/>
      <c r="E1275" s="161"/>
      <c r="F1275" s="782"/>
      <c r="G1275" s="783"/>
    </row>
    <row r="1276" spans="1:7" s="154" customFormat="1" ht="15.75" customHeight="1" x14ac:dyDescent="0.2">
      <c r="A1276" s="150"/>
      <c r="B1276" s="175"/>
      <c r="C1276" s="204"/>
      <c r="D1276" s="161"/>
      <c r="E1276" s="161"/>
      <c r="F1276" s="782"/>
      <c r="G1276" s="783"/>
    </row>
    <row r="1277" spans="1:7" s="154" customFormat="1" ht="15.75" customHeight="1" x14ac:dyDescent="0.2">
      <c r="A1277" s="150"/>
      <c r="B1277" s="175"/>
      <c r="C1277" s="204"/>
      <c r="D1277" s="161"/>
      <c r="E1277" s="161"/>
      <c r="F1277" s="782"/>
      <c r="G1277" s="783"/>
    </row>
    <row r="1278" spans="1:7" s="154" customFormat="1" ht="15.75" customHeight="1" x14ac:dyDescent="0.2">
      <c r="A1278" s="150"/>
      <c r="B1278" s="175"/>
      <c r="C1278" s="204"/>
      <c r="D1278" s="161"/>
      <c r="E1278" s="161"/>
      <c r="F1278" s="782"/>
      <c r="G1278" s="783"/>
    </row>
    <row r="1279" spans="1:7" s="154" customFormat="1" ht="15.75" customHeight="1" x14ac:dyDescent="0.2">
      <c r="A1279" s="150"/>
      <c r="B1279" s="175"/>
      <c r="C1279" s="204"/>
      <c r="D1279" s="161"/>
      <c r="E1279" s="161"/>
      <c r="F1279" s="782"/>
      <c r="G1279" s="783"/>
    </row>
    <row r="1280" spans="1:7" s="154" customFormat="1" ht="15.75" customHeight="1" x14ac:dyDescent="0.2">
      <c r="A1280" s="150"/>
      <c r="B1280" s="175"/>
      <c r="C1280" s="204"/>
      <c r="D1280" s="161"/>
      <c r="E1280" s="161"/>
      <c r="F1280" s="782"/>
      <c r="G1280" s="783"/>
    </row>
    <row r="1281" spans="1:7" s="154" customFormat="1" ht="15.75" customHeight="1" x14ac:dyDescent="0.2">
      <c r="A1281" s="150"/>
      <c r="B1281" s="175"/>
      <c r="C1281" s="204"/>
      <c r="D1281" s="161"/>
      <c r="E1281" s="161"/>
      <c r="F1281" s="782"/>
      <c r="G1281" s="783"/>
    </row>
    <row r="1282" spans="1:7" s="154" customFormat="1" ht="15.75" customHeight="1" x14ac:dyDescent="0.2">
      <c r="A1282" s="150"/>
      <c r="B1282" s="175"/>
      <c r="C1282" s="204"/>
      <c r="D1282" s="161"/>
      <c r="E1282" s="161"/>
      <c r="F1282" s="782"/>
      <c r="G1282" s="783"/>
    </row>
    <row r="1283" spans="1:7" s="154" customFormat="1" ht="15.75" customHeight="1" x14ac:dyDescent="0.2">
      <c r="A1283" s="150"/>
      <c r="B1283" s="175"/>
      <c r="C1283" s="204"/>
      <c r="D1283" s="161"/>
      <c r="E1283" s="161"/>
      <c r="F1283" s="782"/>
      <c r="G1283" s="783"/>
    </row>
    <row r="1284" spans="1:7" s="154" customFormat="1" ht="15.75" customHeight="1" x14ac:dyDescent="0.2">
      <c r="A1284" s="150"/>
      <c r="B1284" s="175"/>
      <c r="C1284" s="204"/>
      <c r="D1284" s="161"/>
      <c r="E1284" s="161"/>
      <c r="F1284" s="782"/>
      <c r="G1284" s="783"/>
    </row>
    <row r="1285" spans="1:7" s="154" customFormat="1" ht="15.75" customHeight="1" x14ac:dyDescent="0.2">
      <c r="A1285" s="150"/>
      <c r="B1285" s="175"/>
      <c r="C1285" s="204"/>
      <c r="D1285" s="161"/>
      <c r="E1285" s="161"/>
      <c r="F1285" s="782"/>
      <c r="G1285" s="783"/>
    </row>
    <row r="1286" spans="1:7" s="154" customFormat="1" ht="15.75" customHeight="1" x14ac:dyDescent="0.2">
      <c r="A1286" s="150"/>
      <c r="B1286" s="175"/>
      <c r="C1286" s="204"/>
      <c r="D1286" s="161"/>
      <c r="E1286" s="161"/>
      <c r="F1286" s="782"/>
      <c r="G1286" s="783"/>
    </row>
    <row r="1287" spans="1:7" s="154" customFormat="1" ht="15.75" customHeight="1" x14ac:dyDescent="0.2">
      <c r="A1287" s="150"/>
      <c r="B1287" s="175"/>
      <c r="C1287" s="204"/>
      <c r="D1287" s="161"/>
      <c r="E1287" s="161"/>
      <c r="F1287" s="782"/>
      <c r="G1287" s="783"/>
    </row>
    <row r="1288" spans="1:7" s="154" customFormat="1" ht="15.75" customHeight="1" x14ac:dyDescent="0.2">
      <c r="A1288" s="150"/>
      <c r="B1288" s="175"/>
      <c r="C1288" s="204"/>
      <c r="D1288" s="161"/>
      <c r="E1288" s="161"/>
      <c r="F1288" s="782"/>
      <c r="G1288" s="783"/>
    </row>
    <row r="1289" spans="1:7" s="154" customFormat="1" ht="15.75" customHeight="1" x14ac:dyDescent="0.2">
      <c r="A1289" s="150"/>
      <c r="B1289" s="175"/>
      <c r="C1289" s="204"/>
      <c r="D1289" s="161"/>
      <c r="E1289" s="161"/>
      <c r="F1289" s="782"/>
      <c r="G1289" s="783"/>
    </row>
    <row r="1290" spans="1:7" s="154" customFormat="1" ht="15.75" customHeight="1" x14ac:dyDescent="0.2">
      <c r="A1290" s="150"/>
      <c r="B1290" s="175"/>
      <c r="C1290" s="204"/>
      <c r="D1290" s="161"/>
      <c r="E1290" s="161"/>
      <c r="F1290" s="782"/>
      <c r="G1290" s="783"/>
    </row>
    <row r="1291" spans="1:7" s="154" customFormat="1" ht="15.75" customHeight="1" x14ac:dyDescent="0.2">
      <c r="A1291" s="150"/>
      <c r="B1291" s="175"/>
      <c r="C1291" s="204"/>
      <c r="D1291" s="161"/>
      <c r="E1291" s="161"/>
      <c r="F1291" s="782"/>
      <c r="G1291" s="783"/>
    </row>
    <row r="1292" spans="1:7" s="154" customFormat="1" ht="15.75" customHeight="1" x14ac:dyDescent="0.2">
      <c r="A1292" s="150"/>
      <c r="B1292" s="175"/>
      <c r="C1292" s="204"/>
      <c r="D1292" s="161"/>
      <c r="E1292" s="161"/>
      <c r="F1292" s="782"/>
      <c r="G1292" s="783"/>
    </row>
    <row r="1293" spans="1:7" s="154" customFormat="1" ht="15.75" customHeight="1" x14ac:dyDescent="0.2">
      <c r="A1293" s="150"/>
      <c r="B1293" s="175"/>
      <c r="C1293" s="204"/>
      <c r="D1293" s="161"/>
      <c r="E1293" s="161"/>
      <c r="F1293" s="782"/>
      <c r="G1293" s="783"/>
    </row>
    <row r="1294" spans="1:7" s="154" customFormat="1" ht="15.75" customHeight="1" x14ac:dyDescent="0.2">
      <c r="A1294" s="150"/>
      <c r="B1294" s="175"/>
      <c r="C1294" s="204"/>
      <c r="D1294" s="161"/>
      <c r="E1294" s="161"/>
      <c r="F1294" s="782"/>
      <c r="G1294" s="783"/>
    </row>
    <row r="1295" spans="1:7" s="154" customFormat="1" ht="15.75" customHeight="1" x14ac:dyDescent="0.2">
      <c r="A1295" s="150"/>
      <c r="B1295" s="175"/>
      <c r="C1295" s="204"/>
      <c r="D1295" s="161"/>
      <c r="E1295" s="161"/>
      <c r="F1295" s="782"/>
      <c r="G1295" s="783"/>
    </row>
    <row r="1296" spans="1:7" s="154" customFormat="1" ht="15.75" customHeight="1" x14ac:dyDescent="0.2">
      <c r="A1296" s="150"/>
      <c r="B1296" s="175"/>
      <c r="C1296" s="204"/>
      <c r="D1296" s="161"/>
      <c r="E1296" s="161"/>
      <c r="F1296" s="782"/>
      <c r="G1296" s="783"/>
    </row>
    <row r="1297" spans="1:7" s="154" customFormat="1" ht="15.75" customHeight="1" x14ac:dyDescent="0.2">
      <c r="A1297" s="150"/>
      <c r="B1297" s="175"/>
      <c r="C1297" s="204"/>
      <c r="D1297" s="161"/>
      <c r="E1297" s="161"/>
      <c r="F1297" s="782"/>
      <c r="G1297" s="783"/>
    </row>
    <row r="1298" spans="1:7" s="154" customFormat="1" ht="15.75" customHeight="1" x14ac:dyDescent="0.2">
      <c r="A1298" s="150"/>
      <c r="B1298" s="175"/>
      <c r="C1298" s="204"/>
      <c r="D1298" s="161"/>
      <c r="E1298" s="161"/>
      <c r="F1298" s="782"/>
      <c r="G1298" s="783"/>
    </row>
    <row r="1299" spans="1:7" s="154" customFormat="1" ht="15.75" customHeight="1" x14ac:dyDescent="0.2">
      <c r="A1299" s="150"/>
      <c r="B1299" s="175"/>
      <c r="C1299" s="204"/>
      <c r="D1299" s="161"/>
      <c r="E1299" s="161"/>
      <c r="F1299" s="782"/>
      <c r="G1299" s="783"/>
    </row>
    <row r="1300" spans="1:7" s="154" customFormat="1" ht="15.75" customHeight="1" x14ac:dyDescent="0.2">
      <c r="A1300" s="150"/>
      <c r="B1300" s="175"/>
      <c r="C1300" s="204"/>
      <c r="D1300" s="161"/>
      <c r="E1300" s="161"/>
      <c r="F1300" s="782"/>
      <c r="G1300" s="783"/>
    </row>
    <row r="1301" spans="1:7" s="154" customFormat="1" ht="15.75" customHeight="1" x14ac:dyDescent="0.2">
      <c r="A1301" s="150"/>
      <c r="B1301" s="175"/>
      <c r="C1301" s="204"/>
      <c r="D1301" s="161"/>
      <c r="E1301" s="161"/>
      <c r="F1301" s="782"/>
      <c r="G1301" s="783"/>
    </row>
    <row r="1302" spans="1:7" s="154" customFormat="1" ht="15.75" customHeight="1" x14ac:dyDescent="0.2">
      <c r="A1302" s="150"/>
      <c r="B1302" s="175"/>
      <c r="C1302" s="204"/>
      <c r="D1302" s="161"/>
      <c r="E1302" s="161"/>
      <c r="F1302" s="782"/>
      <c r="G1302" s="783"/>
    </row>
    <row r="1303" spans="1:7" s="154" customFormat="1" ht="15.75" customHeight="1" x14ac:dyDescent="0.2">
      <c r="A1303" s="150"/>
      <c r="B1303" s="175"/>
      <c r="C1303" s="204"/>
      <c r="D1303" s="161"/>
      <c r="E1303" s="161"/>
      <c r="F1303" s="782"/>
      <c r="G1303" s="783"/>
    </row>
    <row r="1304" spans="1:7" s="154" customFormat="1" ht="15.75" customHeight="1" x14ac:dyDescent="0.2">
      <c r="A1304" s="150"/>
      <c r="B1304" s="175"/>
      <c r="C1304" s="204"/>
      <c r="D1304" s="161"/>
      <c r="E1304" s="161"/>
      <c r="F1304" s="782"/>
      <c r="G1304" s="783"/>
    </row>
    <row r="1305" spans="1:7" s="154" customFormat="1" ht="15.75" customHeight="1" x14ac:dyDescent="0.2">
      <c r="A1305" s="150"/>
      <c r="B1305" s="175"/>
      <c r="C1305" s="204"/>
      <c r="D1305" s="161"/>
      <c r="E1305" s="161"/>
      <c r="F1305" s="782"/>
      <c r="G1305" s="783"/>
    </row>
    <row r="1306" spans="1:7" s="154" customFormat="1" ht="15.75" customHeight="1" x14ac:dyDescent="0.2">
      <c r="A1306" s="150"/>
      <c r="B1306" s="175"/>
      <c r="C1306" s="204"/>
      <c r="D1306" s="161"/>
      <c r="E1306" s="161"/>
      <c r="F1306" s="782"/>
      <c r="G1306" s="783"/>
    </row>
    <row r="1307" spans="1:7" s="154" customFormat="1" ht="15.75" customHeight="1" x14ac:dyDescent="0.2">
      <c r="A1307" s="150"/>
      <c r="B1307" s="175"/>
      <c r="C1307" s="204"/>
      <c r="D1307" s="161"/>
      <c r="E1307" s="161"/>
      <c r="F1307" s="782"/>
      <c r="G1307" s="783"/>
    </row>
    <row r="1308" spans="1:7" s="154" customFormat="1" ht="15.75" customHeight="1" x14ac:dyDescent="0.2">
      <c r="A1308" s="150"/>
      <c r="B1308" s="175"/>
      <c r="C1308" s="204"/>
      <c r="D1308" s="161"/>
      <c r="E1308" s="161"/>
      <c r="F1308" s="782"/>
      <c r="G1308" s="783"/>
    </row>
    <row r="1309" spans="1:7" s="154" customFormat="1" ht="15.75" customHeight="1" x14ac:dyDescent="0.2">
      <c r="A1309" s="150"/>
      <c r="B1309" s="175"/>
      <c r="C1309" s="204"/>
      <c r="D1309" s="161"/>
      <c r="E1309" s="161"/>
      <c r="F1309" s="782"/>
      <c r="G1309" s="783"/>
    </row>
    <row r="1310" spans="1:7" s="154" customFormat="1" ht="15.75" customHeight="1" x14ac:dyDescent="0.2">
      <c r="A1310" s="150"/>
      <c r="B1310" s="175"/>
      <c r="C1310" s="204"/>
      <c r="D1310" s="161"/>
      <c r="E1310" s="161"/>
      <c r="F1310" s="782"/>
      <c r="G1310" s="783"/>
    </row>
    <row r="1311" spans="1:7" s="154" customFormat="1" ht="15.75" customHeight="1" x14ac:dyDescent="0.2">
      <c r="A1311" s="150"/>
      <c r="B1311" s="175"/>
      <c r="C1311" s="204"/>
      <c r="D1311" s="161"/>
      <c r="E1311" s="161"/>
      <c r="F1311" s="782"/>
      <c r="G1311" s="783"/>
    </row>
    <row r="1312" spans="1:7" s="154" customFormat="1" ht="15.75" customHeight="1" x14ac:dyDescent="0.2">
      <c r="A1312" s="150"/>
      <c r="B1312" s="175"/>
      <c r="C1312" s="204"/>
      <c r="D1312" s="161"/>
      <c r="E1312" s="161"/>
      <c r="F1312" s="782"/>
      <c r="G1312" s="783"/>
    </row>
    <row r="1313" spans="1:7" s="154" customFormat="1" ht="15.75" customHeight="1" x14ac:dyDescent="0.2">
      <c r="A1313" s="150"/>
      <c r="B1313" s="175"/>
      <c r="C1313" s="204"/>
      <c r="D1313" s="161"/>
      <c r="E1313" s="161"/>
      <c r="F1313" s="782"/>
      <c r="G1313" s="783"/>
    </row>
    <row r="1314" spans="1:7" s="154" customFormat="1" ht="15.75" customHeight="1" x14ac:dyDescent="0.2">
      <c r="A1314" s="150"/>
      <c r="B1314" s="175"/>
      <c r="C1314" s="204"/>
      <c r="D1314" s="161"/>
      <c r="E1314" s="161"/>
      <c r="F1314" s="782"/>
      <c r="G1314" s="783"/>
    </row>
    <row r="1315" spans="1:7" s="154" customFormat="1" ht="15.75" customHeight="1" x14ac:dyDescent="0.2">
      <c r="A1315" s="150"/>
      <c r="B1315" s="175"/>
      <c r="C1315" s="204"/>
      <c r="D1315" s="161"/>
      <c r="E1315" s="161"/>
      <c r="F1315" s="782"/>
      <c r="G1315" s="783"/>
    </row>
    <row r="1316" spans="1:7" s="154" customFormat="1" ht="15.75" customHeight="1" x14ac:dyDescent="0.2">
      <c r="A1316" s="150"/>
      <c r="B1316" s="175"/>
      <c r="C1316" s="204"/>
      <c r="D1316" s="161"/>
      <c r="E1316" s="161"/>
      <c r="F1316" s="782"/>
      <c r="G1316" s="783"/>
    </row>
    <row r="1317" spans="1:7" s="154" customFormat="1" ht="15.75" customHeight="1" x14ac:dyDescent="0.2">
      <c r="A1317" s="150"/>
      <c r="B1317" s="175"/>
      <c r="C1317" s="204"/>
      <c r="D1317" s="161"/>
      <c r="E1317" s="161"/>
      <c r="F1317" s="782"/>
      <c r="G1317" s="783"/>
    </row>
    <row r="1318" spans="1:7" s="154" customFormat="1" ht="15.75" customHeight="1" x14ac:dyDescent="0.2">
      <c r="A1318" s="150"/>
      <c r="B1318" s="175"/>
      <c r="C1318" s="204"/>
      <c r="D1318" s="161"/>
      <c r="E1318" s="161"/>
      <c r="F1318" s="782"/>
      <c r="G1318" s="783"/>
    </row>
    <row r="1319" spans="1:7" s="154" customFormat="1" ht="15.75" customHeight="1" x14ac:dyDescent="0.2">
      <c r="A1319" s="150"/>
      <c r="B1319" s="175"/>
      <c r="C1319" s="204"/>
      <c r="D1319" s="161"/>
      <c r="E1319" s="161"/>
      <c r="F1319" s="782"/>
      <c r="G1319" s="783"/>
    </row>
    <row r="1320" spans="1:7" s="154" customFormat="1" ht="15.75" customHeight="1" x14ac:dyDescent="0.2">
      <c r="A1320" s="150"/>
      <c r="B1320" s="175"/>
      <c r="C1320" s="204"/>
      <c r="D1320" s="161"/>
      <c r="E1320" s="161"/>
      <c r="F1320" s="782"/>
      <c r="G1320" s="783"/>
    </row>
    <row r="1321" spans="1:7" s="154" customFormat="1" ht="15.75" customHeight="1" x14ac:dyDescent="0.2">
      <c r="A1321" s="150"/>
      <c r="B1321" s="175"/>
      <c r="C1321" s="204"/>
      <c r="D1321" s="161"/>
      <c r="E1321" s="161"/>
      <c r="F1321" s="782"/>
      <c r="G1321" s="783"/>
    </row>
    <row r="1322" spans="1:7" s="154" customFormat="1" ht="15.75" customHeight="1" x14ac:dyDescent="0.2">
      <c r="A1322" s="150"/>
      <c r="B1322" s="175"/>
      <c r="C1322" s="204"/>
      <c r="D1322" s="161"/>
      <c r="E1322" s="161"/>
      <c r="F1322" s="782"/>
      <c r="G1322" s="783"/>
    </row>
    <row r="1323" spans="1:7" s="154" customFormat="1" ht="15.75" customHeight="1" x14ac:dyDescent="0.2">
      <c r="A1323" s="150"/>
      <c r="B1323" s="175"/>
      <c r="C1323" s="204"/>
      <c r="D1323" s="161"/>
      <c r="E1323" s="161"/>
      <c r="F1323" s="782"/>
      <c r="G1323" s="783"/>
    </row>
    <row r="1324" spans="1:7" s="154" customFormat="1" ht="15.75" customHeight="1" x14ac:dyDescent="0.2">
      <c r="A1324" s="150"/>
      <c r="B1324" s="175"/>
      <c r="C1324" s="204"/>
      <c r="D1324" s="161"/>
      <c r="E1324" s="161"/>
      <c r="F1324" s="782"/>
      <c r="G1324" s="783"/>
    </row>
    <row r="1325" spans="1:7" s="154" customFormat="1" ht="15.75" customHeight="1" x14ac:dyDescent="0.2">
      <c r="A1325" s="150"/>
      <c r="B1325" s="175"/>
      <c r="C1325" s="204"/>
      <c r="D1325" s="161"/>
      <c r="E1325" s="161"/>
      <c r="F1325" s="782"/>
      <c r="G1325" s="783"/>
    </row>
    <row r="1326" spans="1:7" s="154" customFormat="1" ht="15.75" customHeight="1" x14ac:dyDescent="0.2">
      <c r="A1326" s="150"/>
      <c r="B1326" s="175"/>
      <c r="C1326" s="204"/>
      <c r="D1326" s="161"/>
      <c r="E1326" s="161"/>
      <c r="F1326" s="782"/>
      <c r="G1326" s="783"/>
    </row>
    <row r="1327" spans="1:7" s="154" customFormat="1" ht="15.75" customHeight="1" x14ac:dyDescent="0.2">
      <c r="A1327" s="150"/>
      <c r="B1327" s="175"/>
      <c r="C1327" s="204"/>
      <c r="D1327" s="161"/>
      <c r="E1327" s="161"/>
      <c r="F1327" s="782"/>
      <c r="G1327" s="783"/>
    </row>
    <row r="1328" spans="1:7" s="154" customFormat="1" ht="15.75" customHeight="1" x14ac:dyDescent="0.2">
      <c r="A1328" s="150"/>
      <c r="B1328" s="175"/>
      <c r="C1328" s="204"/>
      <c r="D1328" s="161"/>
      <c r="E1328" s="161"/>
      <c r="F1328" s="782"/>
      <c r="G1328" s="783"/>
    </row>
    <row r="1329" spans="1:7" s="154" customFormat="1" ht="15.75" customHeight="1" x14ac:dyDescent="0.2">
      <c r="A1329" s="150"/>
      <c r="B1329" s="175"/>
      <c r="C1329" s="204"/>
      <c r="D1329" s="161"/>
      <c r="E1329" s="161"/>
      <c r="F1329" s="782"/>
      <c r="G1329" s="783"/>
    </row>
    <row r="1330" spans="1:7" s="154" customFormat="1" ht="15.75" customHeight="1" x14ac:dyDescent="0.2">
      <c r="A1330" s="150"/>
      <c r="B1330" s="175"/>
      <c r="C1330" s="204"/>
      <c r="D1330" s="161"/>
      <c r="E1330" s="161"/>
      <c r="F1330" s="782"/>
      <c r="G1330" s="783"/>
    </row>
    <row r="1331" spans="1:7" s="154" customFormat="1" ht="15.75" customHeight="1" x14ac:dyDescent="0.2">
      <c r="A1331" s="150"/>
      <c r="B1331" s="175"/>
      <c r="C1331" s="204"/>
      <c r="D1331" s="161"/>
      <c r="E1331" s="161"/>
      <c r="F1331" s="782"/>
      <c r="G1331" s="783"/>
    </row>
    <row r="1332" spans="1:7" s="154" customFormat="1" ht="15.75" customHeight="1" x14ac:dyDescent="0.2">
      <c r="A1332" s="150"/>
      <c r="B1332" s="175"/>
      <c r="C1332" s="204"/>
      <c r="D1332" s="161"/>
      <c r="E1332" s="161"/>
      <c r="F1332" s="782"/>
      <c r="G1332" s="783"/>
    </row>
    <row r="1333" spans="1:7" s="154" customFormat="1" ht="15.75" customHeight="1" x14ac:dyDescent="0.2">
      <c r="A1333" s="150"/>
      <c r="B1333" s="175"/>
      <c r="C1333" s="204"/>
      <c r="D1333" s="161"/>
      <c r="E1333" s="161"/>
      <c r="F1333" s="782"/>
      <c r="G1333" s="783"/>
    </row>
    <row r="1334" spans="1:7" s="154" customFormat="1" ht="15.75" customHeight="1" x14ac:dyDescent="0.2">
      <c r="A1334" s="150"/>
      <c r="B1334" s="175"/>
      <c r="C1334" s="204"/>
      <c r="D1334" s="161"/>
      <c r="E1334" s="161"/>
      <c r="F1334" s="782"/>
      <c r="G1334" s="783"/>
    </row>
    <row r="1335" spans="1:7" s="154" customFormat="1" ht="15.75" customHeight="1" x14ac:dyDescent="0.2">
      <c r="A1335" s="150"/>
      <c r="B1335" s="175"/>
      <c r="C1335" s="204"/>
      <c r="D1335" s="161"/>
      <c r="E1335" s="161"/>
      <c r="F1335" s="782"/>
      <c r="G1335" s="783"/>
    </row>
    <row r="1336" spans="1:7" s="154" customFormat="1" ht="15.75" customHeight="1" x14ac:dyDescent="0.2">
      <c r="A1336" s="150"/>
      <c r="B1336" s="175"/>
      <c r="C1336" s="204"/>
      <c r="D1336" s="161"/>
      <c r="E1336" s="161"/>
      <c r="F1336" s="782"/>
      <c r="G1336" s="783"/>
    </row>
    <row r="1337" spans="1:7" s="154" customFormat="1" ht="15.75" customHeight="1" x14ac:dyDescent="0.2">
      <c r="A1337" s="150"/>
      <c r="B1337" s="175"/>
      <c r="C1337" s="204"/>
      <c r="D1337" s="161"/>
      <c r="E1337" s="161"/>
      <c r="F1337" s="782"/>
      <c r="G1337" s="783"/>
    </row>
    <row r="1338" spans="1:7" s="154" customFormat="1" ht="15.75" customHeight="1" x14ac:dyDescent="0.2">
      <c r="A1338" s="150"/>
      <c r="B1338" s="175"/>
      <c r="C1338" s="204"/>
      <c r="D1338" s="161"/>
      <c r="E1338" s="161"/>
      <c r="F1338" s="782"/>
      <c r="G1338" s="783"/>
    </row>
    <row r="1339" spans="1:7" s="154" customFormat="1" ht="15.75" customHeight="1" x14ac:dyDescent="0.2">
      <c r="A1339" s="150"/>
      <c r="B1339" s="175"/>
      <c r="C1339" s="204"/>
      <c r="D1339" s="161"/>
      <c r="E1339" s="161"/>
      <c r="F1339" s="782"/>
      <c r="G1339" s="783"/>
    </row>
    <row r="1340" spans="1:7" s="154" customFormat="1" ht="15.75" customHeight="1" x14ac:dyDescent="0.2">
      <c r="A1340" s="150"/>
      <c r="B1340" s="175"/>
      <c r="C1340" s="204"/>
      <c r="D1340" s="161"/>
      <c r="E1340" s="161"/>
      <c r="F1340" s="782"/>
      <c r="G1340" s="783"/>
    </row>
    <row r="1341" spans="1:7" s="154" customFormat="1" ht="15.75" customHeight="1" x14ac:dyDescent="0.2">
      <c r="A1341" s="150"/>
      <c r="B1341" s="175"/>
      <c r="C1341" s="204"/>
      <c r="D1341" s="161"/>
      <c r="E1341" s="161"/>
      <c r="F1341" s="782"/>
      <c r="G1341" s="783"/>
    </row>
    <row r="1342" spans="1:7" s="154" customFormat="1" ht="15.75" customHeight="1" x14ac:dyDescent="0.2">
      <c r="A1342" s="150"/>
      <c r="B1342" s="175"/>
      <c r="C1342" s="204"/>
      <c r="D1342" s="161"/>
      <c r="E1342" s="161"/>
      <c r="F1342" s="782"/>
      <c r="G1342" s="783"/>
    </row>
    <row r="1343" spans="1:7" s="154" customFormat="1" ht="15.75" customHeight="1" x14ac:dyDescent="0.2">
      <c r="A1343" s="150"/>
      <c r="B1343" s="175"/>
      <c r="C1343" s="204"/>
      <c r="D1343" s="161"/>
      <c r="E1343" s="161"/>
      <c r="F1343" s="782"/>
      <c r="G1343" s="783"/>
    </row>
    <row r="1344" spans="1:7" s="154" customFormat="1" ht="15.75" customHeight="1" x14ac:dyDescent="0.2">
      <c r="A1344" s="150"/>
      <c r="B1344" s="175"/>
      <c r="C1344" s="204"/>
      <c r="D1344" s="161"/>
      <c r="E1344" s="161"/>
      <c r="F1344" s="782"/>
      <c r="G1344" s="783"/>
    </row>
    <row r="1345" spans="1:7" s="154" customFormat="1" ht="15.75" customHeight="1" x14ac:dyDescent="0.2">
      <c r="A1345" s="150"/>
      <c r="B1345" s="175"/>
      <c r="C1345" s="204"/>
      <c r="D1345" s="161"/>
      <c r="E1345" s="161"/>
      <c r="F1345" s="782"/>
      <c r="G1345" s="783"/>
    </row>
    <row r="1346" spans="1:7" s="154" customFormat="1" ht="15.75" customHeight="1" x14ac:dyDescent="0.2">
      <c r="A1346" s="150"/>
      <c r="B1346" s="175"/>
      <c r="C1346" s="204"/>
      <c r="D1346" s="161"/>
      <c r="E1346" s="161"/>
      <c r="F1346" s="782"/>
      <c r="G1346" s="783"/>
    </row>
    <row r="1347" spans="1:7" s="154" customFormat="1" ht="15.75" customHeight="1" x14ac:dyDescent="0.2">
      <c r="A1347" s="150"/>
      <c r="B1347" s="175"/>
      <c r="C1347" s="204"/>
      <c r="D1347" s="161"/>
      <c r="E1347" s="161"/>
      <c r="F1347" s="782"/>
      <c r="G1347" s="783"/>
    </row>
    <row r="1348" spans="1:7" s="154" customFormat="1" ht="15.75" customHeight="1" x14ac:dyDescent="0.2">
      <c r="A1348" s="150"/>
      <c r="B1348" s="175"/>
      <c r="C1348" s="204"/>
      <c r="D1348" s="161"/>
      <c r="E1348" s="161"/>
      <c r="F1348" s="782"/>
      <c r="G1348" s="783"/>
    </row>
    <row r="1349" spans="1:7" s="154" customFormat="1" ht="15.75" customHeight="1" x14ac:dyDescent="0.2">
      <c r="A1349" s="150"/>
      <c r="B1349" s="175"/>
      <c r="C1349" s="204"/>
      <c r="D1349" s="161"/>
      <c r="E1349" s="161"/>
      <c r="F1349" s="782"/>
      <c r="G1349" s="783"/>
    </row>
    <row r="1350" spans="1:7" s="154" customFormat="1" ht="15.75" customHeight="1" x14ac:dyDescent="0.2">
      <c r="A1350" s="150"/>
      <c r="B1350" s="175"/>
      <c r="C1350" s="204"/>
      <c r="D1350" s="161"/>
      <c r="E1350" s="161"/>
      <c r="F1350" s="782"/>
      <c r="G1350" s="783"/>
    </row>
    <row r="1351" spans="1:7" s="154" customFormat="1" ht="15.75" customHeight="1" x14ac:dyDescent="0.2">
      <c r="A1351" s="150"/>
      <c r="B1351" s="175"/>
      <c r="C1351" s="204"/>
      <c r="D1351" s="161"/>
      <c r="E1351" s="161"/>
      <c r="F1351" s="782"/>
      <c r="G1351" s="783"/>
    </row>
    <row r="1352" spans="1:7" s="154" customFormat="1" ht="15.75" customHeight="1" x14ac:dyDescent="0.2">
      <c r="A1352" s="150"/>
      <c r="B1352" s="175"/>
      <c r="C1352" s="204"/>
      <c r="D1352" s="161"/>
      <c r="E1352" s="161"/>
      <c r="F1352" s="782"/>
      <c r="G1352" s="783"/>
    </row>
    <row r="1353" spans="1:7" s="154" customFormat="1" ht="15.75" customHeight="1" x14ac:dyDescent="0.2">
      <c r="A1353" s="150"/>
      <c r="B1353" s="175"/>
      <c r="C1353" s="204"/>
      <c r="D1353" s="161"/>
      <c r="E1353" s="161"/>
      <c r="F1353" s="782"/>
      <c r="G1353" s="783"/>
    </row>
    <row r="1354" spans="1:7" s="154" customFormat="1" ht="15.75" customHeight="1" x14ac:dyDescent="0.2">
      <c r="A1354" s="150"/>
      <c r="B1354" s="175"/>
      <c r="C1354" s="204"/>
      <c r="D1354" s="161"/>
      <c r="E1354" s="161"/>
      <c r="F1354" s="782"/>
      <c r="G1354" s="783"/>
    </row>
    <row r="1355" spans="1:7" s="154" customFormat="1" ht="15.75" customHeight="1" x14ac:dyDescent="0.2">
      <c r="A1355" s="150"/>
      <c r="B1355" s="175"/>
      <c r="C1355" s="204"/>
      <c r="D1355" s="161"/>
      <c r="E1355" s="161"/>
      <c r="F1355" s="782"/>
      <c r="G1355" s="783"/>
    </row>
    <row r="1356" spans="1:7" s="154" customFormat="1" ht="15.75" customHeight="1" x14ac:dyDescent="0.2">
      <c r="A1356" s="150"/>
      <c r="B1356" s="175"/>
      <c r="C1356" s="204"/>
      <c r="D1356" s="161"/>
      <c r="E1356" s="161"/>
      <c r="F1356" s="782"/>
      <c r="G1356" s="783"/>
    </row>
    <row r="1357" spans="1:7" s="154" customFormat="1" ht="15.75" customHeight="1" x14ac:dyDescent="0.2">
      <c r="A1357" s="150"/>
      <c r="B1357" s="175"/>
      <c r="C1357" s="204"/>
      <c r="D1357" s="161"/>
      <c r="E1357" s="161"/>
      <c r="F1357" s="782"/>
      <c r="G1357" s="783"/>
    </row>
    <row r="1358" spans="1:7" s="154" customFormat="1" ht="15.75" customHeight="1" x14ac:dyDescent="0.2">
      <c r="A1358" s="150"/>
      <c r="B1358" s="175"/>
      <c r="C1358" s="204"/>
      <c r="D1358" s="161"/>
      <c r="E1358" s="161"/>
      <c r="F1358" s="782"/>
      <c r="G1358" s="783"/>
    </row>
    <row r="1359" spans="1:7" s="154" customFormat="1" ht="15.75" customHeight="1" x14ac:dyDescent="0.2">
      <c r="A1359" s="150"/>
      <c r="B1359" s="175"/>
      <c r="C1359" s="204"/>
      <c r="D1359" s="161"/>
      <c r="E1359" s="161"/>
      <c r="F1359" s="782"/>
      <c r="G1359" s="783"/>
    </row>
    <row r="1360" spans="1:7" s="154" customFormat="1" ht="15.75" customHeight="1" x14ac:dyDescent="0.2">
      <c r="A1360" s="150"/>
      <c r="B1360" s="175"/>
      <c r="C1360" s="204"/>
      <c r="D1360" s="161"/>
      <c r="E1360" s="161"/>
      <c r="F1360" s="782"/>
      <c r="G1360" s="783"/>
    </row>
    <row r="1361" spans="1:7" s="154" customFormat="1" ht="15.75" customHeight="1" x14ac:dyDescent="0.2">
      <c r="A1361" s="150"/>
      <c r="B1361" s="175"/>
      <c r="C1361" s="204"/>
      <c r="D1361" s="161"/>
      <c r="E1361" s="161"/>
      <c r="F1361" s="782"/>
      <c r="G1361" s="783"/>
    </row>
    <row r="1362" spans="1:7" s="154" customFormat="1" ht="15.75" customHeight="1" x14ac:dyDescent="0.2">
      <c r="A1362" s="150"/>
      <c r="B1362" s="175"/>
      <c r="C1362" s="204"/>
      <c r="D1362" s="161"/>
      <c r="E1362" s="161"/>
      <c r="F1362" s="782"/>
      <c r="G1362" s="783"/>
    </row>
    <row r="1363" spans="1:7" s="154" customFormat="1" ht="15.75" customHeight="1" x14ac:dyDescent="0.2">
      <c r="A1363" s="150"/>
      <c r="B1363" s="175"/>
      <c r="C1363" s="204"/>
      <c r="D1363" s="161"/>
      <c r="E1363" s="161"/>
      <c r="F1363" s="782"/>
      <c r="G1363" s="783"/>
    </row>
    <row r="1364" spans="1:7" s="154" customFormat="1" ht="15.75" customHeight="1" x14ac:dyDescent="0.2">
      <c r="A1364" s="150"/>
      <c r="B1364" s="175"/>
      <c r="C1364" s="204"/>
      <c r="D1364" s="161"/>
      <c r="E1364" s="161"/>
      <c r="F1364" s="782"/>
      <c r="G1364" s="783"/>
    </row>
    <row r="1365" spans="1:7" s="154" customFormat="1" ht="15.75" customHeight="1" x14ac:dyDescent="0.2">
      <c r="A1365" s="150"/>
      <c r="B1365" s="175"/>
      <c r="C1365" s="204"/>
      <c r="D1365" s="161"/>
      <c r="E1365" s="161"/>
      <c r="F1365" s="782"/>
      <c r="G1365" s="783"/>
    </row>
    <row r="1366" spans="1:7" s="154" customFormat="1" ht="15.75" customHeight="1" x14ac:dyDescent="0.2">
      <c r="A1366" s="150"/>
      <c r="B1366" s="175"/>
      <c r="C1366" s="204"/>
      <c r="D1366" s="161"/>
      <c r="E1366" s="161"/>
      <c r="F1366" s="782"/>
      <c r="G1366" s="783"/>
    </row>
    <row r="1367" spans="1:7" s="154" customFormat="1" ht="15.75" customHeight="1" x14ac:dyDescent="0.2">
      <c r="A1367" s="150"/>
      <c r="B1367" s="175"/>
      <c r="C1367" s="204"/>
      <c r="D1367" s="161"/>
      <c r="E1367" s="161"/>
      <c r="F1367" s="782"/>
      <c r="G1367" s="783"/>
    </row>
    <row r="1368" spans="1:7" s="154" customFormat="1" ht="15.75" customHeight="1" x14ac:dyDescent="0.2">
      <c r="A1368" s="150"/>
      <c r="B1368" s="175"/>
      <c r="C1368" s="204"/>
      <c r="D1368" s="161"/>
      <c r="E1368" s="161"/>
      <c r="F1368" s="782"/>
      <c r="G1368" s="783"/>
    </row>
    <row r="1369" spans="1:7" s="154" customFormat="1" ht="15.75" customHeight="1" x14ac:dyDescent="0.2">
      <c r="A1369" s="150"/>
      <c r="B1369" s="175"/>
      <c r="C1369" s="204"/>
      <c r="D1369" s="161"/>
      <c r="E1369" s="161"/>
      <c r="F1369" s="782"/>
      <c r="G1369" s="783"/>
    </row>
    <row r="1370" spans="1:7" s="154" customFormat="1" ht="15.75" customHeight="1" x14ac:dyDescent="0.2">
      <c r="A1370" s="150"/>
      <c r="B1370" s="175"/>
      <c r="C1370" s="204"/>
      <c r="D1370" s="161"/>
      <c r="E1370" s="161"/>
      <c r="F1370" s="782"/>
      <c r="G1370" s="783"/>
    </row>
    <row r="1371" spans="1:7" s="154" customFormat="1" ht="15.75" customHeight="1" x14ac:dyDescent="0.2">
      <c r="A1371" s="150"/>
      <c r="B1371" s="175"/>
      <c r="C1371" s="204"/>
      <c r="D1371" s="161"/>
      <c r="E1371" s="161"/>
      <c r="F1371" s="782"/>
      <c r="G1371" s="783"/>
    </row>
    <row r="1372" spans="1:7" s="154" customFormat="1" ht="15.75" customHeight="1" x14ac:dyDescent="0.2">
      <c r="A1372" s="150"/>
      <c r="B1372" s="175"/>
      <c r="C1372" s="204"/>
      <c r="D1372" s="161"/>
      <c r="E1372" s="161"/>
      <c r="F1372" s="782"/>
      <c r="G1372" s="783"/>
    </row>
    <row r="1373" spans="1:7" s="154" customFormat="1" ht="15.75" customHeight="1" x14ac:dyDescent="0.2">
      <c r="A1373" s="150"/>
      <c r="B1373" s="175"/>
      <c r="C1373" s="204"/>
      <c r="D1373" s="161"/>
      <c r="E1373" s="161"/>
      <c r="F1373" s="782"/>
      <c r="G1373" s="783"/>
    </row>
    <row r="1374" spans="1:7" s="154" customFormat="1" ht="15.75" customHeight="1" x14ac:dyDescent="0.2">
      <c r="A1374" s="150"/>
      <c r="B1374" s="175"/>
      <c r="C1374" s="204"/>
      <c r="D1374" s="161"/>
      <c r="E1374" s="161"/>
      <c r="F1374" s="782"/>
      <c r="G1374" s="783"/>
    </row>
    <row r="1375" spans="1:7" s="154" customFormat="1" ht="15.75" customHeight="1" x14ac:dyDescent="0.2">
      <c r="A1375" s="150"/>
      <c r="B1375" s="175"/>
      <c r="C1375" s="204"/>
      <c r="D1375" s="161"/>
      <c r="E1375" s="161"/>
      <c r="F1375" s="782"/>
      <c r="G1375" s="783"/>
    </row>
    <row r="1376" spans="1:7" s="154" customFormat="1" ht="15.75" customHeight="1" x14ac:dyDescent="0.2">
      <c r="A1376" s="150"/>
      <c r="B1376" s="175"/>
      <c r="C1376" s="204"/>
      <c r="D1376" s="161"/>
      <c r="E1376" s="161"/>
      <c r="F1376" s="782"/>
      <c r="G1376" s="783"/>
    </row>
    <row r="1377" spans="1:7" s="154" customFormat="1" ht="15.75" customHeight="1" x14ac:dyDescent="0.2">
      <c r="A1377" s="150"/>
      <c r="B1377" s="175"/>
      <c r="C1377" s="204"/>
      <c r="D1377" s="161"/>
      <c r="E1377" s="161"/>
      <c r="F1377" s="782"/>
      <c r="G1377" s="783"/>
    </row>
    <row r="1378" spans="1:7" s="154" customFormat="1" ht="15.75" customHeight="1" x14ac:dyDescent="0.2">
      <c r="A1378" s="150"/>
      <c r="B1378" s="175"/>
      <c r="C1378" s="204"/>
      <c r="D1378" s="161"/>
      <c r="E1378" s="161"/>
      <c r="F1378" s="782"/>
      <c r="G1378" s="783"/>
    </row>
    <row r="1379" spans="1:7" s="154" customFormat="1" ht="15.75" customHeight="1" x14ac:dyDescent="0.2">
      <c r="A1379" s="150"/>
      <c r="B1379" s="175"/>
      <c r="C1379" s="204"/>
      <c r="D1379" s="161"/>
      <c r="E1379" s="161"/>
      <c r="F1379" s="782"/>
      <c r="G1379" s="783"/>
    </row>
    <row r="1380" spans="1:7" s="154" customFormat="1" ht="15.75" customHeight="1" x14ac:dyDescent="0.2">
      <c r="A1380" s="150"/>
      <c r="B1380" s="175"/>
      <c r="C1380" s="204"/>
      <c r="D1380" s="161"/>
      <c r="E1380" s="161"/>
      <c r="F1380" s="782"/>
      <c r="G1380" s="783"/>
    </row>
    <row r="1381" spans="1:7" s="154" customFormat="1" ht="15.75" customHeight="1" x14ac:dyDescent="0.2">
      <c r="A1381" s="150"/>
      <c r="B1381" s="175"/>
      <c r="C1381" s="204"/>
      <c r="D1381" s="161"/>
      <c r="E1381" s="161"/>
      <c r="F1381" s="782"/>
      <c r="G1381" s="783"/>
    </row>
    <row r="1382" spans="1:7" s="154" customFormat="1" ht="15.75" customHeight="1" x14ac:dyDescent="0.2">
      <c r="A1382" s="150"/>
      <c r="B1382" s="175"/>
      <c r="C1382" s="204"/>
      <c r="D1382" s="161"/>
      <c r="E1382" s="161"/>
      <c r="F1382" s="782"/>
      <c r="G1382" s="783"/>
    </row>
    <row r="1383" spans="1:7" s="154" customFormat="1" ht="15.75" customHeight="1" x14ac:dyDescent="0.2">
      <c r="A1383" s="150"/>
      <c r="B1383" s="175"/>
      <c r="C1383" s="204"/>
      <c r="D1383" s="161"/>
      <c r="E1383" s="161"/>
      <c r="F1383" s="782"/>
      <c r="G1383" s="783"/>
    </row>
    <row r="1384" spans="1:7" s="154" customFormat="1" ht="15.75" customHeight="1" x14ac:dyDescent="0.2">
      <c r="A1384" s="150"/>
      <c r="B1384" s="175"/>
      <c r="C1384" s="204"/>
      <c r="D1384" s="161"/>
      <c r="E1384" s="161"/>
      <c r="F1384" s="782"/>
      <c r="G1384" s="783"/>
    </row>
    <row r="1385" spans="1:7" s="154" customFormat="1" ht="15.75" customHeight="1" x14ac:dyDescent="0.2">
      <c r="A1385" s="150"/>
      <c r="B1385" s="175"/>
      <c r="C1385" s="204"/>
      <c r="D1385" s="161"/>
      <c r="E1385" s="161"/>
      <c r="F1385" s="782"/>
      <c r="G1385" s="783"/>
    </row>
    <row r="1386" spans="1:7" s="154" customFormat="1" ht="15.75" customHeight="1" x14ac:dyDescent="0.2">
      <c r="A1386" s="150"/>
      <c r="B1386" s="175"/>
      <c r="C1386" s="204"/>
      <c r="D1386" s="161"/>
      <c r="E1386" s="161"/>
      <c r="F1386" s="782"/>
      <c r="G1386" s="783"/>
    </row>
    <row r="1387" spans="1:7" s="154" customFormat="1" ht="15.75" customHeight="1" x14ac:dyDescent="0.2">
      <c r="A1387" s="150"/>
      <c r="B1387" s="175"/>
      <c r="C1387" s="204"/>
      <c r="D1387" s="161"/>
      <c r="E1387" s="161"/>
      <c r="F1387" s="782"/>
      <c r="G1387" s="783"/>
    </row>
    <row r="1388" spans="1:7" s="154" customFormat="1" ht="15.75" customHeight="1" x14ac:dyDescent="0.2">
      <c r="A1388" s="150"/>
      <c r="B1388" s="175"/>
      <c r="C1388" s="204"/>
      <c r="D1388" s="161"/>
      <c r="E1388" s="161"/>
      <c r="F1388" s="782"/>
      <c r="G1388" s="783"/>
    </row>
    <row r="1389" spans="1:7" s="154" customFormat="1" ht="15.75" customHeight="1" x14ac:dyDescent="0.2">
      <c r="A1389" s="150"/>
      <c r="B1389" s="175"/>
      <c r="C1389" s="204"/>
      <c r="D1389" s="161"/>
      <c r="E1389" s="161"/>
      <c r="F1389" s="782"/>
      <c r="G1389" s="783"/>
    </row>
    <row r="1390" spans="1:7" s="154" customFormat="1" ht="15.75" customHeight="1" x14ac:dyDescent="0.2">
      <c r="A1390" s="150"/>
      <c r="B1390" s="175"/>
      <c r="C1390" s="204"/>
      <c r="D1390" s="161"/>
      <c r="E1390" s="161"/>
      <c r="F1390" s="782"/>
      <c r="G1390" s="783"/>
    </row>
    <row r="1391" spans="1:7" s="154" customFormat="1" ht="15.75" customHeight="1" x14ac:dyDescent="0.2">
      <c r="A1391" s="150"/>
      <c r="B1391" s="175"/>
      <c r="C1391" s="204"/>
      <c r="D1391" s="161"/>
      <c r="E1391" s="161"/>
      <c r="F1391" s="782"/>
      <c r="G1391" s="783"/>
    </row>
    <row r="1392" spans="1:7" s="154" customFormat="1" ht="15.75" customHeight="1" x14ac:dyDescent="0.2">
      <c r="A1392" s="150"/>
      <c r="B1392" s="175"/>
      <c r="C1392" s="204"/>
      <c r="D1392" s="161"/>
      <c r="E1392" s="161"/>
      <c r="F1392" s="782"/>
      <c r="G1392" s="783"/>
    </row>
    <row r="1393" spans="1:7" s="154" customFormat="1" ht="15.75" customHeight="1" x14ac:dyDescent="0.2">
      <c r="A1393" s="150"/>
      <c r="B1393" s="175"/>
      <c r="C1393" s="204"/>
      <c r="D1393" s="161"/>
      <c r="E1393" s="161"/>
      <c r="F1393" s="782"/>
      <c r="G1393" s="783"/>
    </row>
    <row r="1394" spans="1:7" s="154" customFormat="1" ht="15.75" customHeight="1" x14ac:dyDescent="0.2">
      <c r="A1394" s="150"/>
      <c r="B1394" s="175"/>
      <c r="C1394" s="204"/>
      <c r="D1394" s="161"/>
      <c r="E1394" s="161"/>
      <c r="F1394" s="782"/>
      <c r="G1394" s="783"/>
    </row>
    <row r="1395" spans="1:7" s="154" customFormat="1" ht="15.75" customHeight="1" x14ac:dyDescent="0.2">
      <c r="A1395" s="150"/>
      <c r="B1395" s="175"/>
      <c r="C1395" s="204"/>
      <c r="D1395" s="161"/>
      <c r="E1395" s="161"/>
      <c r="F1395" s="782"/>
      <c r="G1395" s="783"/>
    </row>
    <row r="1396" spans="1:7" s="154" customFormat="1" ht="15.75" customHeight="1" x14ac:dyDescent="0.2">
      <c r="A1396" s="150"/>
      <c r="B1396" s="175"/>
      <c r="C1396" s="204"/>
      <c r="D1396" s="161"/>
      <c r="E1396" s="161"/>
      <c r="F1396" s="782"/>
      <c r="G1396" s="783"/>
    </row>
    <row r="1397" spans="1:7" s="154" customFormat="1" ht="15.75" customHeight="1" x14ac:dyDescent="0.2">
      <c r="A1397" s="150"/>
      <c r="B1397" s="175"/>
      <c r="C1397" s="204"/>
      <c r="D1397" s="161"/>
      <c r="E1397" s="161"/>
      <c r="F1397" s="782"/>
      <c r="G1397" s="783"/>
    </row>
    <row r="1398" spans="1:7" s="154" customFormat="1" ht="15.75" customHeight="1" x14ac:dyDescent="0.2">
      <c r="A1398" s="150"/>
      <c r="B1398" s="175"/>
      <c r="C1398" s="204"/>
      <c r="D1398" s="161"/>
      <c r="E1398" s="161"/>
      <c r="F1398" s="782"/>
      <c r="G1398" s="783"/>
    </row>
    <row r="1399" spans="1:7" s="154" customFormat="1" ht="15.75" customHeight="1" x14ac:dyDescent="0.2">
      <c r="A1399" s="150"/>
      <c r="B1399" s="175"/>
      <c r="C1399" s="204"/>
      <c r="D1399" s="161"/>
      <c r="E1399" s="161"/>
      <c r="F1399" s="782"/>
      <c r="G1399" s="783"/>
    </row>
    <row r="1400" spans="1:7" s="154" customFormat="1" ht="15.75" customHeight="1" x14ac:dyDescent="0.2">
      <c r="A1400" s="150"/>
      <c r="B1400" s="175"/>
      <c r="C1400" s="204"/>
      <c r="D1400" s="161"/>
      <c r="E1400" s="161"/>
      <c r="F1400" s="782"/>
      <c r="G1400" s="783"/>
    </row>
    <row r="1401" spans="1:7" s="154" customFormat="1" ht="15.75" customHeight="1" x14ac:dyDescent="0.2">
      <c r="A1401" s="150"/>
      <c r="B1401" s="175"/>
      <c r="C1401" s="204"/>
      <c r="D1401" s="161"/>
      <c r="E1401" s="161"/>
      <c r="F1401" s="782"/>
      <c r="G1401" s="783"/>
    </row>
    <row r="1402" spans="1:7" s="154" customFormat="1" ht="15.75" customHeight="1" x14ac:dyDescent="0.2">
      <c r="A1402" s="150"/>
      <c r="B1402" s="175"/>
      <c r="C1402" s="204"/>
      <c r="D1402" s="161"/>
      <c r="E1402" s="161"/>
      <c r="F1402" s="782"/>
      <c r="G1402" s="783"/>
    </row>
    <row r="1403" spans="1:7" s="154" customFormat="1" ht="15.75" customHeight="1" x14ac:dyDescent="0.2">
      <c r="A1403" s="150"/>
      <c r="B1403" s="175"/>
      <c r="C1403" s="204"/>
      <c r="D1403" s="161"/>
      <c r="E1403" s="161"/>
      <c r="F1403" s="782"/>
      <c r="G1403" s="783"/>
    </row>
    <row r="1404" spans="1:7" s="154" customFormat="1" ht="15.75" customHeight="1" x14ac:dyDescent="0.2">
      <c r="A1404" s="150"/>
      <c r="B1404" s="175"/>
      <c r="C1404" s="204"/>
      <c r="D1404" s="161"/>
      <c r="E1404" s="161"/>
      <c r="F1404" s="782"/>
      <c r="G1404" s="783"/>
    </row>
    <row r="1405" spans="1:7" s="154" customFormat="1" ht="15.75" customHeight="1" x14ac:dyDescent="0.2">
      <c r="A1405" s="150"/>
      <c r="B1405" s="175"/>
      <c r="C1405" s="204"/>
      <c r="D1405" s="161"/>
      <c r="E1405" s="161"/>
      <c r="F1405" s="782"/>
      <c r="G1405" s="783"/>
    </row>
    <row r="1406" spans="1:7" s="154" customFormat="1" ht="15.75" customHeight="1" x14ac:dyDescent="0.2">
      <c r="A1406" s="150"/>
      <c r="B1406" s="175"/>
      <c r="C1406" s="204"/>
      <c r="D1406" s="161"/>
      <c r="E1406" s="161"/>
      <c r="F1406" s="782"/>
      <c r="G1406" s="783"/>
    </row>
    <row r="1407" spans="1:7" s="154" customFormat="1" ht="15.75" customHeight="1" x14ac:dyDescent="0.2">
      <c r="A1407" s="150"/>
      <c r="B1407" s="175"/>
      <c r="C1407" s="204"/>
      <c r="D1407" s="161"/>
      <c r="E1407" s="161"/>
      <c r="F1407" s="782"/>
      <c r="G1407" s="783"/>
    </row>
    <row r="1408" spans="1:7" s="154" customFormat="1" ht="15.75" customHeight="1" x14ac:dyDescent="0.2">
      <c r="A1408" s="150"/>
      <c r="B1408" s="175"/>
      <c r="C1408" s="204"/>
      <c r="D1408" s="161"/>
      <c r="E1408" s="161"/>
      <c r="F1408" s="782"/>
      <c r="G1408" s="783"/>
    </row>
    <row r="1409" spans="1:7" s="154" customFormat="1" ht="15.75" customHeight="1" x14ac:dyDescent="0.2">
      <c r="A1409" s="150"/>
      <c r="B1409" s="175"/>
      <c r="C1409" s="204"/>
      <c r="D1409" s="161"/>
      <c r="E1409" s="161"/>
      <c r="F1409" s="782"/>
      <c r="G1409" s="783"/>
    </row>
    <row r="1410" spans="1:7" s="154" customFormat="1" ht="15.75" customHeight="1" x14ac:dyDescent="0.2">
      <c r="A1410" s="150"/>
      <c r="B1410" s="175"/>
      <c r="C1410" s="204"/>
      <c r="D1410" s="161"/>
      <c r="E1410" s="161"/>
      <c r="F1410" s="782"/>
      <c r="G1410" s="783"/>
    </row>
    <row r="1411" spans="1:7" s="154" customFormat="1" ht="15.75" customHeight="1" x14ac:dyDescent="0.2">
      <c r="A1411" s="150"/>
      <c r="B1411" s="175"/>
      <c r="C1411" s="204"/>
      <c r="D1411" s="161"/>
      <c r="E1411" s="161"/>
      <c r="F1411" s="782"/>
      <c r="G1411" s="783"/>
    </row>
    <row r="1412" spans="1:7" s="154" customFormat="1" ht="15.75" customHeight="1" x14ac:dyDescent="0.2">
      <c r="A1412" s="150"/>
      <c r="B1412" s="175"/>
      <c r="C1412" s="204"/>
      <c r="D1412" s="161"/>
      <c r="E1412" s="161"/>
      <c r="F1412" s="782"/>
      <c r="G1412" s="783"/>
    </row>
    <row r="1413" spans="1:7" s="154" customFormat="1" ht="15.75" customHeight="1" x14ac:dyDescent="0.2">
      <c r="A1413" s="150"/>
      <c r="B1413" s="175"/>
      <c r="C1413" s="204"/>
      <c r="D1413" s="161"/>
      <c r="E1413" s="161"/>
      <c r="F1413" s="782"/>
      <c r="G1413" s="783"/>
    </row>
    <row r="1414" spans="1:7" s="154" customFormat="1" ht="15.75" customHeight="1" x14ac:dyDescent="0.2">
      <c r="A1414" s="150"/>
      <c r="B1414" s="175"/>
      <c r="C1414" s="204"/>
      <c r="D1414" s="161"/>
      <c r="E1414" s="161"/>
      <c r="F1414" s="782"/>
      <c r="G1414" s="783"/>
    </row>
    <row r="1415" spans="1:7" s="154" customFormat="1" ht="15.75" customHeight="1" x14ac:dyDescent="0.2">
      <c r="A1415" s="150"/>
      <c r="B1415" s="175"/>
      <c r="C1415" s="204"/>
      <c r="D1415" s="161"/>
      <c r="E1415" s="161"/>
      <c r="F1415" s="782"/>
      <c r="G1415" s="783"/>
    </row>
    <row r="1416" spans="1:7" s="154" customFormat="1" ht="15.75" customHeight="1" x14ac:dyDescent="0.2">
      <c r="A1416" s="150"/>
      <c r="B1416" s="175"/>
      <c r="C1416" s="204"/>
      <c r="D1416" s="161"/>
      <c r="E1416" s="161"/>
      <c r="F1416" s="782"/>
      <c r="G1416" s="783"/>
    </row>
    <row r="1417" spans="1:7" s="154" customFormat="1" ht="15.75" customHeight="1" x14ac:dyDescent="0.2">
      <c r="A1417" s="150"/>
      <c r="B1417" s="175"/>
      <c r="C1417" s="204"/>
      <c r="D1417" s="161"/>
      <c r="E1417" s="161"/>
      <c r="F1417" s="782"/>
      <c r="G1417" s="783"/>
    </row>
    <row r="1418" spans="1:7" s="154" customFormat="1" ht="15.75" customHeight="1" x14ac:dyDescent="0.2">
      <c r="A1418" s="150"/>
      <c r="B1418" s="175"/>
      <c r="C1418" s="204"/>
      <c r="D1418" s="161"/>
      <c r="E1418" s="161"/>
      <c r="F1418" s="782"/>
      <c r="G1418" s="783"/>
    </row>
    <row r="1419" spans="1:7" s="154" customFormat="1" ht="15.75" customHeight="1" x14ac:dyDescent="0.2">
      <c r="A1419" s="150"/>
      <c r="B1419" s="175"/>
      <c r="C1419" s="204"/>
      <c r="D1419" s="161"/>
      <c r="E1419" s="161"/>
      <c r="F1419" s="782"/>
      <c r="G1419" s="783"/>
    </row>
    <row r="1420" spans="1:7" s="154" customFormat="1" ht="15.75" customHeight="1" x14ac:dyDescent="0.2">
      <c r="A1420" s="150"/>
      <c r="B1420" s="175"/>
      <c r="C1420" s="204"/>
      <c r="D1420" s="161"/>
      <c r="E1420" s="161"/>
      <c r="F1420" s="782"/>
      <c r="G1420" s="783"/>
    </row>
    <row r="1421" spans="1:7" s="154" customFormat="1" ht="15.75" customHeight="1" x14ac:dyDescent="0.2">
      <c r="A1421" s="150"/>
      <c r="B1421" s="175"/>
      <c r="C1421" s="204"/>
      <c r="D1421" s="161"/>
      <c r="E1421" s="161"/>
      <c r="F1421" s="782"/>
      <c r="G1421" s="783"/>
    </row>
    <row r="1422" spans="1:7" s="154" customFormat="1" ht="15.75" customHeight="1" x14ac:dyDescent="0.2">
      <c r="A1422" s="150"/>
      <c r="B1422" s="175"/>
      <c r="C1422" s="204"/>
      <c r="D1422" s="161"/>
      <c r="E1422" s="161"/>
      <c r="F1422" s="782"/>
      <c r="G1422" s="783"/>
    </row>
    <row r="1423" spans="1:7" s="154" customFormat="1" ht="15.75" customHeight="1" x14ac:dyDescent="0.2">
      <c r="A1423" s="150"/>
      <c r="B1423" s="175"/>
      <c r="C1423" s="204"/>
      <c r="D1423" s="161"/>
      <c r="E1423" s="161"/>
      <c r="F1423" s="782"/>
      <c r="G1423" s="783"/>
    </row>
    <row r="1424" spans="1:7" s="154" customFormat="1" ht="15.75" customHeight="1" x14ac:dyDescent="0.2">
      <c r="A1424" s="150"/>
      <c r="B1424" s="175"/>
      <c r="C1424" s="204"/>
      <c r="D1424" s="161"/>
      <c r="E1424" s="161"/>
      <c r="F1424" s="782"/>
      <c r="G1424" s="783"/>
    </row>
    <row r="1425" spans="1:7" s="154" customFormat="1" ht="15.75" customHeight="1" x14ac:dyDescent="0.2">
      <c r="A1425" s="150"/>
      <c r="B1425" s="175"/>
      <c r="C1425" s="204"/>
      <c r="D1425" s="161"/>
      <c r="E1425" s="161"/>
      <c r="F1425" s="782"/>
      <c r="G1425" s="783"/>
    </row>
    <row r="1426" spans="1:7" s="154" customFormat="1" ht="15.75" customHeight="1" x14ac:dyDescent="0.2">
      <c r="A1426" s="150"/>
      <c r="B1426" s="175"/>
      <c r="C1426" s="204"/>
      <c r="D1426" s="161"/>
      <c r="E1426" s="161"/>
      <c r="F1426" s="782"/>
      <c r="G1426" s="783"/>
    </row>
    <row r="1427" spans="1:7" s="154" customFormat="1" ht="15.75" customHeight="1" x14ac:dyDescent="0.2">
      <c r="A1427" s="150"/>
      <c r="B1427" s="175"/>
      <c r="C1427" s="204"/>
      <c r="D1427" s="161"/>
      <c r="E1427" s="161"/>
      <c r="F1427" s="782"/>
      <c r="G1427" s="783"/>
    </row>
    <row r="1428" spans="1:7" s="154" customFormat="1" ht="15.75" customHeight="1" x14ac:dyDescent="0.2">
      <c r="A1428" s="150"/>
      <c r="B1428" s="175"/>
      <c r="C1428" s="204"/>
      <c r="D1428" s="161"/>
      <c r="E1428" s="161"/>
      <c r="F1428" s="782"/>
      <c r="G1428" s="783"/>
    </row>
    <row r="1429" spans="1:7" s="154" customFormat="1" ht="15.75" customHeight="1" x14ac:dyDescent="0.2">
      <c r="A1429" s="150"/>
      <c r="B1429" s="175"/>
      <c r="C1429" s="204"/>
      <c r="D1429" s="161"/>
      <c r="E1429" s="161"/>
      <c r="F1429" s="782"/>
      <c r="G1429" s="783"/>
    </row>
    <row r="1430" spans="1:7" s="154" customFormat="1" ht="15.75" customHeight="1" x14ac:dyDescent="0.2">
      <c r="A1430" s="150"/>
      <c r="B1430" s="175"/>
      <c r="C1430" s="204"/>
      <c r="D1430" s="161"/>
      <c r="E1430" s="161"/>
      <c r="F1430" s="782"/>
      <c r="G1430" s="783"/>
    </row>
    <row r="1431" spans="1:7" s="154" customFormat="1" ht="15.75" customHeight="1" x14ac:dyDescent="0.2">
      <c r="A1431" s="150"/>
      <c r="B1431" s="175"/>
      <c r="C1431" s="204"/>
      <c r="D1431" s="161"/>
      <c r="E1431" s="161"/>
      <c r="F1431" s="782"/>
      <c r="G1431" s="783"/>
    </row>
    <row r="1432" spans="1:7" s="154" customFormat="1" ht="15.75" customHeight="1" x14ac:dyDescent="0.2">
      <c r="A1432" s="150"/>
      <c r="B1432" s="175"/>
      <c r="C1432" s="204"/>
      <c r="D1432" s="161"/>
      <c r="E1432" s="161"/>
      <c r="F1432" s="782"/>
      <c r="G1432" s="783"/>
    </row>
    <row r="1433" spans="1:7" s="154" customFormat="1" ht="15.75" customHeight="1" x14ac:dyDescent="0.2">
      <c r="A1433" s="150"/>
      <c r="B1433" s="175"/>
      <c r="C1433" s="204"/>
      <c r="D1433" s="161"/>
      <c r="E1433" s="161"/>
      <c r="F1433" s="782"/>
      <c r="G1433" s="783"/>
    </row>
    <row r="1434" spans="1:7" s="154" customFormat="1" ht="15.75" customHeight="1" x14ac:dyDescent="0.2">
      <c r="A1434" s="150"/>
      <c r="B1434" s="175"/>
      <c r="C1434" s="204"/>
      <c r="D1434" s="161"/>
      <c r="E1434" s="161"/>
      <c r="F1434" s="782"/>
      <c r="G1434" s="783"/>
    </row>
    <row r="1435" spans="1:7" s="154" customFormat="1" ht="15.75" customHeight="1" x14ac:dyDescent="0.2">
      <c r="A1435" s="150"/>
      <c r="B1435" s="175"/>
      <c r="C1435" s="204"/>
      <c r="D1435" s="161"/>
      <c r="E1435" s="161"/>
      <c r="F1435" s="782"/>
      <c r="G1435" s="783"/>
    </row>
    <row r="1436" spans="1:7" s="154" customFormat="1" ht="15.75" customHeight="1" x14ac:dyDescent="0.2">
      <c r="A1436" s="150"/>
      <c r="B1436" s="175"/>
      <c r="C1436" s="204"/>
      <c r="D1436" s="161"/>
      <c r="E1436" s="161"/>
      <c r="F1436" s="782"/>
      <c r="G1436" s="783"/>
    </row>
    <row r="1437" spans="1:7" s="154" customFormat="1" ht="15.75" customHeight="1" x14ac:dyDescent="0.2">
      <c r="A1437" s="150"/>
      <c r="B1437" s="175"/>
      <c r="C1437" s="204"/>
      <c r="D1437" s="161"/>
      <c r="E1437" s="161"/>
      <c r="F1437" s="782"/>
      <c r="G1437" s="783"/>
    </row>
    <row r="1438" spans="1:7" s="154" customFormat="1" ht="15.75" customHeight="1" x14ac:dyDescent="0.2">
      <c r="A1438" s="150"/>
      <c r="B1438" s="175"/>
      <c r="C1438" s="204"/>
      <c r="D1438" s="161"/>
      <c r="E1438" s="161"/>
      <c r="F1438" s="782"/>
      <c r="G1438" s="783"/>
    </row>
    <row r="1439" spans="1:7" s="154" customFormat="1" ht="15.75" customHeight="1" x14ac:dyDescent="0.2">
      <c r="A1439" s="150"/>
      <c r="B1439" s="175"/>
      <c r="C1439" s="204"/>
      <c r="D1439" s="161"/>
      <c r="E1439" s="161"/>
      <c r="F1439" s="782"/>
      <c r="G1439" s="783"/>
    </row>
    <row r="1440" spans="1:7" s="154" customFormat="1" ht="15.75" customHeight="1" x14ac:dyDescent="0.2">
      <c r="A1440" s="150"/>
      <c r="B1440" s="175"/>
      <c r="C1440" s="204"/>
      <c r="D1440" s="161"/>
      <c r="E1440" s="161"/>
      <c r="F1440" s="782"/>
      <c r="G1440" s="783"/>
    </row>
    <row r="1441" spans="1:7" s="154" customFormat="1" ht="15.75" customHeight="1" x14ac:dyDescent="0.2">
      <c r="A1441" s="150"/>
      <c r="B1441" s="175"/>
      <c r="C1441" s="204"/>
      <c r="D1441" s="161"/>
      <c r="E1441" s="161"/>
      <c r="F1441" s="782"/>
      <c r="G1441" s="783"/>
    </row>
    <row r="1442" spans="1:7" s="154" customFormat="1" ht="15.75" customHeight="1" x14ac:dyDescent="0.2">
      <c r="A1442" s="150"/>
      <c r="B1442" s="175"/>
      <c r="C1442" s="204"/>
      <c r="D1442" s="161"/>
      <c r="E1442" s="161"/>
      <c r="F1442" s="782"/>
      <c r="G1442" s="783"/>
    </row>
    <row r="1443" spans="1:7" s="154" customFormat="1" ht="15.75" customHeight="1" x14ac:dyDescent="0.2">
      <c r="A1443" s="150"/>
      <c r="B1443" s="175"/>
      <c r="C1443" s="204"/>
      <c r="D1443" s="161"/>
      <c r="E1443" s="161"/>
      <c r="F1443" s="782"/>
      <c r="G1443" s="783"/>
    </row>
    <row r="1444" spans="1:7" s="154" customFormat="1" ht="15.75" customHeight="1" x14ac:dyDescent="0.2">
      <c r="A1444" s="150"/>
      <c r="B1444" s="175"/>
      <c r="C1444" s="204"/>
      <c r="D1444" s="161"/>
      <c r="E1444" s="161"/>
      <c r="F1444" s="782"/>
      <c r="G1444" s="783"/>
    </row>
    <row r="1445" spans="1:7" s="154" customFormat="1" ht="15.75" customHeight="1" x14ac:dyDescent="0.2">
      <c r="A1445" s="150"/>
      <c r="B1445" s="175"/>
      <c r="C1445" s="204"/>
      <c r="D1445" s="161"/>
      <c r="E1445" s="161"/>
      <c r="F1445" s="782"/>
      <c r="G1445" s="783"/>
    </row>
    <row r="1446" spans="1:7" s="154" customFormat="1" ht="15.75" customHeight="1" x14ac:dyDescent="0.2">
      <c r="A1446" s="150"/>
      <c r="B1446" s="175"/>
      <c r="C1446" s="204"/>
      <c r="D1446" s="161"/>
      <c r="E1446" s="161"/>
      <c r="F1446" s="782"/>
      <c r="G1446" s="783"/>
    </row>
    <row r="1447" spans="1:7" s="154" customFormat="1" ht="15.75" customHeight="1" x14ac:dyDescent="0.2">
      <c r="A1447" s="150"/>
      <c r="B1447" s="175"/>
      <c r="C1447" s="204"/>
      <c r="D1447" s="161"/>
      <c r="E1447" s="161"/>
      <c r="F1447" s="782"/>
      <c r="G1447" s="783"/>
    </row>
    <row r="1448" spans="1:7" s="154" customFormat="1" ht="15.75" customHeight="1" x14ac:dyDescent="0.2">
      <c r="A1448" s="150"/>
      <c r="B1448" s="175"/>
      <c r="C1448" s="204"/>
      <c r="D1448" s="161"/>
      <c r="E1448" s="161"/>
      <c r="F1448" s="782"/>
      <c r="G1448" s="783"/>
    </row>
    <row r="1449" spans="1:7" s="154" customFormat="1" ht="15.75" customHeight="1" x14ac:dyDescent="0.2">
      <c r="A1449" s="150"/>
      <c r="B1449" s="175"/>
      <c r="C1449" s="204"/>
      <c r="D1449" s="161"/>
      <c r="E1449" s="161"/>
      <c r="F1449" s="782"/>
      <c r="G1449" s="783"/>
    </row>
    <row r="1450" spans="1:7" s="154" customFormat="1" ht="15.75" customHeight="1" x14ac:dyDescent="0.2">
      <c r="A1450" s="150"/>
      <c r="B1450" s="175"/>
      <c r="C1450" s="204"/>
      <c r="D1450" s="161"/>
      <c r="E1450" s="161"/>
      <c r="F1450" s="782"/>
      <c r="G1450" s="783"/>
    </row>
    <row r="1451" spans="1:7" s="154" customFormat="1" ht="15.75" customHeight="1" x14ac:dyDescent="0.2">
      <c r="A1451" s="150"/>
      <c r="B1451" s="175"/>
      <c r="C1451" s="204"/>
      <c r="D1451" s="161"/>
      <c r="E1451" s="161"/>
      <c r="F1451" s="782"/>
      <c r="G1451" s="783"/>
    </row>
    <row r="1452" spans="1:7" s="154" customFormat="1" ht="15.75" customHeight="1" x14ac:dyDescent="0.2">
      <c r="A1452" s="150"/>
      <c r="B1452" s="175"/>
      <c r="C1452" s="204"/>
      <c r="D1452" s="161"/>
      <c r="E1452" s="161"/>
      <c r="F1452" s="782"/>
      <c r="G1452" s="783"/>
    </row>
    <row r="1453" spans="1:7" s="154" customFormat="1" ht="15.75" customHeight="1" x14ac:dyDescent="0.2">
      <c r="A1453" s="150"/>
      <c r="B1453" s="175"/>
      <c r="C1453" s="204"/>
      <c r="D1453" s="161"/>
      <c r="E1453" s="161"/>
      <c r="F1453" s="782"/>
      <c r="G1453" s="783"/>
    </row>
    <row r="1454" spans="1:7" s="154" customFormat="1" ht="15.75" customHeight="1" x14ac:dyDescent="0.2">
      <c r="A1454" s="150"/>
      <c r="B1454" s="175"/>
      <c r="C1454" s="204"/>
      <c r="D1454" s="161"/>
      <c r="E1454" s="161"/>
      <c r="F1454" s="782"/>
      <c r="G1454" s="783"/>
    </row>
    <row r="1455" spans="1:7" s="154" customFormat="1" ht="15.75" customHeight="1" x14ac:dyDescent="0.2">
      <c r="A1455" s="150"/>
      <c r="B1455" s="175"/>
      <c r="C1455" s="204"/>
      <c r="D1455" s="161"/>
      <c r="E1455" s="161"/>
      <c r="F1455" s="782"/>
      <c r="G1455" s="783"/>
    </row>
    <row r="1456" spans="1:7" s="154" customFormat="1" ht="15.75" customHeight="1" x14ac:dyDescent="0.2">
      <c r="A1456" s="150"/>
      <c r="B1456" s="175"/>
      <c r="C1456" s="204"/>
      <c r="D1456" s="161"/>
      <c r="E1456" s="161"/>
      <c r="F1456" s="782"/>
      <c r="G1456" s="783"/>
    </row>
    <row r="1457" spans="1:7" s="154" customFormat="1" ht="15.75" customHeight="1" x14ac:dyDescent="0.2">
      <c r="A1457" s="150"/>
      <c r="B1457" s="175"/>
      <c r="C1457" s="204"/>
      <c r="D1457" s="161"/>
      <c r="E1457" s="161"/>
      <c r="F1457" s="782"/>
      <c r="G1457" s="783"/>
    </row>
    <row r="1458" spans="1:7" s="154" customFormat="1" ht="15.75" customHeight="1" x14ac:dyDescent="0.2">
      <c r="A1458" s="150"/>
      <c r="B1458" s="175"/>
      <c r="C1458" s="204"/>
      <c r="D1458" s="161"/>
      <c r="E1458" s="161"/>
      <c r="F1458" s="782"/>
      <c r="G1458" s="783"/>
    </row>
    <row r="1459" spans="1:7" s="154" customFormat="1" ht="15.75" customHeight="1" x14ac:dyDescent="0.2">
      <c r="A1459" s="150"/>
      <c r="B1459" s="175"/>
      <c r="C1459" s="204"/>
      <c r="D1459" s="161"/>
      <c r="E1459" s="161"/>
      <c r="F1459" s="782"/>
      <c r="G1459" s="783"/>
    </row>
    <row r="1460" spans="1:7" s="154" customFormat="1" ht="15.75" customHeight="1" x14ac:dyDescent="0.2">
      <c r="A1460" s="150"/>
      <c r="B1460" s="175"/>
      <c r="C1460" s="204"/>
      <c r="D1460" s="161"/>
      <c r="E1460" s="161"/>
      <c r="F1460" s="782"/>
      <c r="G1460" s="783"/>
    </row>
    <row r="1461" spans="1:7" s="154" customFormat="1" ht="15.75" customHeight="1" x14ac:dyDescent="0.2">
      <c r="A1461" s="150"/>
      <c r="B1461" s="175"/>
      <c r="C1461" s="204"/>
      <c r="D1461" s="161"/>
      <c r="E1461" s="161"/>
      <c r="F1461" s="782"/>
      <c r="G1461" s="783"/>
    </row>
    <row r="1462" spans="1:7" s="154" customFormat="1" ht="15.75" customHeight="1" x14ac:dyDescent="0.2">
      <c r="A1462" s="150"/>
      <c r="B1462" s="175"/>
      <c r="C1462" s="204"/>
      <c r="D1462" s="161"/>
      <c r="E1462" s="161"/>
      <c r="F1462" s="782"/>
      <c r="G1462" s="783"/>
    </row>
    <row r="1463" spans="1:7" s="154" customFormat="1" ht="15.75" customHeight="1" x14ac:dyDescent="0.2">
      <c r="A1463" s="150"/>
      <c r="B1463" s="175"/>
      <c r="C1463" s="204"/>
      <c r="D1463" s="161"/>
      <c r="E1463" s="161"/>
      <c r="F1463" s="782"/>
      <c r="G1463" s="783"/>
    </row>
    <row r="1464" spans="1:7" s="154" customFormat="1" ht="15.75" customHeight="1" x14ac:dyDescent="0.2">
      <c r="A1464" s="150"/>
      <c r="B1464" s="175"/>
      <c r="C1464" s="204"/>
      <c r="D1464" s="161"/>
      <c r="E1464" s="161"/>
      <c r="F1464" s="782"/>
      <c r="G1464" s="783"/>
    </row>
    <row r="1465" spans="1:7" s="154" customFormat="1" ht="15.75" customHeight="1" x14ac:dyDescent="0.2">
      <c r="A1465" s="150"/>
      <c r="B1465" s="175"/>
      <c r="C1465" s="204"/>
      <c r="D1465" s="161"/>
      <c r="E1465" s="161"/>
      <c r="F1465" s="782"/>
      <c r="G1465" s="783"/>
    </row>
    <row r="1466" spans="1:7" s="154" customFormat="1" ht="15.75" customHeight="1" x14ac:dyDescent="0.2">
      <c r="A1466" s="150"/>
      <c r="B1466" s="175"/>
      <c r="C1466" s="204"/>
      <c r="D1466" s="161"/>
      <c r="E1466" s="161"/>
      <c r="F1466" s="782"/>
      <c r="G1466" s="783"/>
    </row>
    <row r="1467" spans="1:7" s="154" customFormat="1" ht="15.75" customHeight="1" x14ac:dyDescent="0.2">
      <c r="A1467" s="150"/>
      <c r="B1467" s="175"/>
      <c r="C1467" s="204"/>
      <c r="D1467" s="161"/>
      <c r="E1467" s="161"/>
      <c r="F1467" s="782"/>
      <c r="G1467" s="783"/>
    </row>
    <row r="1468" spans="1:7" s="154" customFormat="1" ht="15.75" customHeight="1" x14ac:dyDescent="0.2">
      <c r="A1468" s="150"/>
      <c r="B1468" s="175"/>
      <c r="C1468" s="204"/>
      <c r="D1468" s="161"/>
      <c r="E1468" s="161"/>
      <c r="F1468" s="782"/>
      <c r="G1468" s="783"/>
    </row>
    <row r="1469" spans="1:7" s="154" customFormat="1" ht="15.75" customHeight="1" x14ac:dyDescent="0.2">
      <c r="A1469" s="150"/>
      <c r="B1469" s="175"/>
      <c r="C1469" s="204"/>
      <c r="D1469" s="161"/>
      <c r="E1469" s="161"/>
      <c r="F1469" s="782"/>
      <c r="G1469" s="783"/>
    </row>
    <row r="1470" spans="1:7" s="154" customFormat="1" ht="15.75" customHeight="1" x14ac:dyDescent="0.2">
      <c r="A1470" s="150"/>
      <c r="B1470" s="175"/>
      <c r="C1470" s="204"/>
      <c r="D1470" s="161"/>
      <c r="E1470" s="161"/>
      <c r="F1470" s="782"/>
      <c r="G1470" s="783"/>
    </row>
    <row r="1471" spans="1:7" s="154" customFormat="1" ht="15.75" customHeight="1" x14ac:dyDescent="0.2">
      <c r="A1471" s="150"/>
      <c r="B1471" s="175"/>
      <c r="C1471" s="204"/>
      <c r="D1471" s="161"/>
      <c r="E1471" s="161"/>
      <c r="F1471" s="782"/>
      <c r="G1471" s="783"/>
    </row>
    <row r="1472" spans="1:7" s="154" customFormat="1" ht="15.75" customHeight="1" x14ac:dyDescent="0.2">
      <c r="A1472" s="150"/>
      <c r="B1472" s="175"/>
      <c r="C1472" s="204"/>
      <c r="D1472" s="161"/>
      <c r="E1472" s="161"/>
      <c r="F1472" s="782"/>
      <c r="G1472" s="783"/>
    </row>
    <row r="1473" spans="1:7" s="154" customFormat="1" ht="15.75" customHeight="1" x14ac:dyDescent="0.2">
      <c r="A1473" s="150"/>
      <c r="B1473" s="175"/>
      <c r="C1473" s="204"/>
      <c r="D1473" s="161"/>
      <c r="E1473" s="161"/>
      <c r="F1473" s="782"/>
      <c r="G1473" s="783"/>
    </row>
    <row r="1474" spans="1:7" s="154" customFormat="1" ht="15.75" customHeight="1" x14ac:dyDescent="0.2">
      <c r="A1474" s="150"/>
      <c r="B1474" s="175"/>
      <c r="C1474" s="204"/>
      <c r="D1474" s="161"/>
      <c r="E1474" s="161"/>
      <c r="F1474" s="782"/>
      <c r="G1474" s="783"/>
    </row>
    <row r="1475" spans="1:7" s="154" customFormat="1" ht="15.75" customHeight="1" x14ac:dyDescent="0.2">
      <c r="A1475" s="150"/>
      <c r="B1475" s="175"/>
      <c r="C1475" s="204"/>
      <c r="D1475" s="161"/>
      <c r="E1475" s="161"/>
      <c r="F1475" s="782"/>
      <c r="G1475" s="783"/>
    </row>
    <row r="1476" spans="1:7" s="154" customFormat="1" ht="15.75" customHeight="1" x14ac:dyDescent="0.2">
      <c r="A1476" s="150"/>
      <c r="B1476" s="175"/>
      <c r="C1476" s="204"/>
      <c r="D1476" s="161"/>
      <c r="E1476" s="161"/>
      <c r="F1476" s="782"/>
      <c r="G1476" s="783"/>
    </row>
    <row r="1477" spans="1:7" s="154" customFormat="1" ht="15.75" customHeight="1" x14ac:dyDescent="0.2">
      <c r="A1477" s="150"/>
      <c r="B1477" s="175"/>
      <c r="C1477" s="204"/>
      <c r="D1477" s="161"/>
      <c r="E1477" s="161"/>
      <c r="F1477" s="782"/>
      <c r="G1477" s="783"/>
    </row>
    <row r="1478" spans="1:7" s="154" customFormat="1" ht="15.75" customHeight="1" x14ac:dyDescent="0.2">
      <c r="A1478" s="150"/>
      <c r="B1478" s="175"/>
      <c r="C1478" s="204"/>
      <c r="D1478" s="161"/>
      <c r="E1478" s="161"/>
      <c r="F1478" s="782"/>
      <c r="G1478" s="783"/>
    </row>
    <row r="1479" spans="1:7" s="154" customFormat="1" ht="15.75" customHeight="1" x14ac:dyDescent="0.2">
      <c r="A1479" s="150"/>
      <c r="B1479" s="175"/>
      <c r="C1479" s="204"/>
      <c r="D1479" s="161"/>
      <c r="E1479" s="161"/>
      <c r="F1479" s="782"/>
      <c r="G1479" s="783"/>
    </row>
    <row r="1480" spans="1:7" s="154" customFormat="1" ht="15.75" customHeight="1" x14ac:dyDescent="0.2">
      <c r="A1480" s="150"/>
      <c r="B1480" s="175"/>
      <c r="C1480" s="204"/>
      <c r="D1480" s="161"/>
      <c r="E1480" s="161"/>
      <c r="F1480" s="782"/>
      <c r="G1480" s="783"/>
    </row>
    <row r="1481" spans="1:7" s="154" customFormat="1" ht="15.75" customHeight="1" x14ac:dyDescent="0.2">
      <c r="A1481" s="150"/>
      <c r="B1481" s="175"/>
      <c r="C1481" s="204"/>
      <c r="D1481" s="161"/>
      <c r="E1481" s="161"/>
      <c r="F1481" s="782"/>
      <c r="G1481" s="783"/>
    </row>
    <row r="1482" spans="1:7" s="154" customFormat="1" ht="15.75" customHeight="1" x14ac:dyDescent="0.2">
      <c r="A1482" s="150"/>
      <c r="B1482" s="175"/>
      <c r="C1482" s="204"/>
      <c r="D1482" s="161"/>
      <c r="E1482" s="161"/>
      <c r="F1482" s="782"/>
      <c r="G1482" s="783"/>
    </row>
    <row r="1483" spans="1:7" s="154" customFormat="1" ht="15.75" customHeight="1" x14ac:dyDescent="0.2">
      <c r="A1483" s="150"/>
      <c r="B1483" s="175"/>
      <c r="C1483" s="204"/>
      <c r="D1483" s="161"/>
      <c r="E1483" s="161"/>
      <c r="F1483" s="782"/>
      <c r="G1483" s="783"/>
    </row>
    <row r="1484" spans="1:7" s="154" customFormat="1" ht="15.75" customHeight="1" x14ac:dyDescent="0.2">
      <c r="A1484" s="150"/>
      <c r="B1484" s="175"/>
      <c r="C1484" s="204"/>
      <c r="D1484" s="161"/>
      <c r="E1484" s="161"/>
      <c r="F1484" s="782"/>
      <c r="G1484" s="783"/>
    </row>
    <row r="1485" spans="1:7" s="154" customFormat="1" ht="15.75" customHeight="1" x14ac:dyDescent="0.2">
      <c r="A1485" s="150"/>
      <c r="B1485" s="175"/>
      <c r="C1485" s="204"/>
      <c r="D1485" s="161"/>
      <c r="E1485" s="161"/>
      <c r="F1485" s="782"/>
      <c r="G1485" s="783"/>
    </row>
    <row r="1486" spans="1:7" s="154" customFormat="1" ht="15.75" customHeight="1" x14ac:dyDescent="0.2">
      <c r="A1486" s="150"/>
      <c r="B1486" s="175"/>
      <c r="C1486" s="204"/>
      <c r="D1486" s="161"/>
      <c r="E1486" s="161"/>
      <c r="F1486" s="782"/>
      <c r="G1486" s="783"/>
    </row>
    <row r="1487" spans="1:7" s="154" customFormat="1" ht="15.75" customHeight="1" x14ac:dyDescent="0.2">
      <c r="A1487" s="150"/>
      <c r="B1487" s="175"/>
      <c r="C1487" s="204"/>
      <c r="D1487" s="161"/>
      <c r="E1487" s="161"/>
      <c r="F1487" s="782"/>
      <c r="G1487" s="783"/>
    </row>
    <row r="1488" spans="1:7" s="154" customFormat="1" ht="15.75" customHeight="1" x14ac:dyDescent="0.2">
      <c r="A1488" s="150"/>
      <c r="B1488" s="175"/>
      <c r="C1488" s="204"/>
      <c r="D1488" s="161"/>
      <c r="E1488" s="161"/>
      <c r="F1488" s="782"/>
      <c r="G1488" s="783"/>
    </row>
    <row r="1489" spans="1:7" s="154" customFormat="1" ht="15.75" customHeight="1" x14ac:dyDescent="0.2">
      <c r="A1489" s="150"/>
      <c r="B1489" s="175"/>
      <c r="C1489" s="204"/>
      <c r="D1489" s="161"/>
      <c r="E1489" s="161"/>
      <c r="F1489" s="782"/>
      <c r="G1489" s="783"/>
    </row>
    <row r="1490" spans="1:7" s="154" customFormat="1" ht="15.75" customHeight="1" x14ac:dyDescent="0.2">
      <c r="A1490" s="150"/>
      <c r="B1490" s="175"/>
      <c r="C1490" s="204"/>
      <c r="D1490" s="161"/>
      <c r="E1490" s="161"/>
      <c r="F1490" s="782"/>
      <c r="G1490" s="783"/>
    </row>
    <row r="1491" spans="1:7" s="154" customFormat="1" ht="15.75" customHeight="1" x14ac:dyDescent="0.2">
      <c r="A1491" s="150"/>
      <c r="B1491" s="175"/>
      <c r="C1491" s="204"/>
      <c r="D1491" s="161"/>
      <c r="E1491" s="161"/>
      <c r="F1491" s="782"/>
      <c r="G1491" s="783"/>
    </row>
    <row r="1492" spans="1:7" s="154" customFormat="1" ht="15.75" customHeight="1" x14ac:dyDescent="0.2">
      <c r="A1492" s="150"/>
      <c r="B1492" s="175"/>
      <c r="C1492" s="204"/>
      <c r="D1492" s="161"/>
      <c r="E1492" s="161"/>
      <c r="F1492" s="782"/>
      <c r="G1492" s="783"/>
    </row>
    <row r="1493" spans="1:7" s="154" customFormat="1" ht="15.75" customHeight="1" x14ac:dyDescent="0.2">
      <c r="A1493" s="150"/>
      <c r="B1493" s="175"/>
      <c r="C1493" s="204"/>
      <c r="D1493" s="161"/>
      <c r="E1493" s="161"/>
      <c r="F1493" s="782"/>
      <c r="G1493" s="783"/>
    </row>
    <row r="1494" spans="1:7" s="154" customFormat="1" ht="15.75" customHeight="1" x14ac:dyDescent="0.2">
      <c r="A1494" s="150"/>
      <c r="B1494" s="175"/>
      <c r="C1494" s="204"/>
      <c r="D1494" s="161"/>
      <c r="E1494" s="161"/>
      <c r="F1494" s="782"/>
      <c r="G1494" s="783"/>
    </row>
    <row r="1495" spans="1:7" s="154" customFormat="1" ht="15.75" customHeight="1" x14ac:dyDescent="0.2">
      <c r="A1495" s="150"/>
      <c r="B1495" s="175"/>
      <c r="C1495" s="204"/>
      <c r="D1495" s="161"/>
      <c r="E1495" s="161"/>
      <c r="F1495" s="782"/>
      <c r="G1495" s="783"/>
    </row>
    <row r="1496" spans="1:7" s="154" customFormat="1" ht="15.75" customHeight="1" x14ac:dyDescent="0.2">
      <c r="A1496" s="150"/>
      <c r="B1496" s="175"/>
      <c r="C1496" s="204"/>
      <c r="D1496" s="161"/>
      <c r="E1496" s="161"/>
      <c r="F1496" s="782"/>
      <c r="G1496" s="783"/>
    </row>
    <row r="1497" spans="1:7" s="154" customFormat="1" ht="15.75" customHeight="1" x14ac:dyDescent="0.2">
      <c r="A1497" s="150"/>
      <c r="B1497" s="175"/>
      <c r="C1497" s="204"/>
      <c r="D1497" s="161"/>
      <c r="E1497" s="161"/>
      <c r="F1497" s="782"/>
      <c r="G1497" s="783"/>
    </row>
    <row r="1498" spans="1:7" s="154" customFormat="1" ht="15.75" customHeight="1" x14ac:dyDescent="0.2">
      <c r="A1498" s="150"/>
      <c r="B1498" s="175"/>
      <c r="C1498" s="204"/>
      <c r="D1498" s="161"/>
      <c r="E1498" s="161"/>
      <c r="F1498" s="782"/>
      <c r="G1498" s="783"/>
    </row>
    <row r="1499" spans="1:7" s="154" customFormat="1" ht="15.75" customHeight="1" x14ac:dyDescent="0.2">
      <c r="A1499" s="150"/>
      <c r="B1499" s="175"/>
      <c r="C1499" s="204"/>
      <c r="D1499" s="161"/>
      <c r="E1499" s="161"/>
      <c r="F1499" s="782"/>
      <c r="G1499" s="783"/>
    </row>
    <row r="1500" spans="1:7" s="154" customFormat="1" ht="15.75" customHeight="1" x14ac:dyDescent="0.2">
      <c r="A1500" s="150"/>
      <c r="B1500" s="175"/>
      <c r="C1500" s="204"/>
      <c r="D1500" s="161"/>
      <c r="E1500" s="161"/>
      <c r="F1500" s="782"/>
      <c r="G1500" s="783"/>
    </row>
    <row r="1501" spans="1:7" s="154" customFormat="1" ht="15.75" customHeight="1" x14ac:dyDescent="0.2">
      <c r="A1501" s="150"/>
      <c r="B1501" s="175"/>
      <c r="C1501" s="204"/>
      <c r="D1501" s="161"/>
      <c r="E1501" s="161"/>
      <c r="F1501" s="782"/>
      <c r="G1501" s="783"/>
    </row>
    <row r="1502" spans="1:7" s="154" customFormat="1" ht="15.75" customHeight="1" x14ac:dyDescent="0.2">
      <c r="A1502" s="150"/>
      <c r="B1502" s="175"/>
      <c r="C1502" s="204"/>
      <c r="D1502" s="161"/>
      <c r="E1502" s="161"/>
      <c r="F1502" s="782"/>
      <c r="G1502" s="783"/>
    </row>
    <row r="1503" spans="1:7" s="154" customFormat="1" ht="15.75" customHeight="1" x14ac:dyDescent="0.2">
      <c r="A1503" s="150"/>
      <c r="B1503" s="175"/>
      <c r="C1503" s="204"/>
      <c r="D1503" s="161"/>
      <c r="E1503" s="161"/>
      <c r="F1503" s="782"/>
      <c r="G1503" s="783"/>
    </row>
    <row r="1504" spans="1:7" s="154" customFormat="1" ht="15.75" customHeight="1" x14ac:dyDescent="0.2">
      <c r="A1504" s="150"/>
      <c r="B1504" s="175"/>
      <c r="C1504" s="204"/>
      <c r="D1504" s="161"/>
      <c r="E1504" s="161"/>
      <c r="F1504" s="782"/>
      <c r="G1504" s="783"/>
    </row>
    <row r="1505" spans="1:7" s="154" customFormat="1" ht="15.75" customHeight="1" x14ac:dyDescent="0.2">
      <c r="A1505" s="150"/>
      <c r="B1505" s="175"/>
      <c r="C1505" s="204"/>
      <c r="D1505" s="161"/>
      <c r="E1505" s="161"/>
      <c r="F1505" s="782"/>
      <c r="G1505" s="783"/>
    </row>
    <row r="1506" spans="1:7" s="154" customFormat="1" ht="15.75" customHeight="1" x14ac:dyDescent="0.2">
      <c r="A1506" s="150"/>
      <c r="B1506" s="175"/>
      <c r="C1506" s="204"/>
      <c r="D1506" s="161"/>
      <c r="E1506" s="161"/>
      <c r="F1506" s="782"/>
      <c r="G1506" s="783"/>
    </row>
    <row r="1507" spans="1:7" s="154" customFormat="1" ht="15.75" customHeight="1" x14ac:dyDescent="0.2">
      <c r="A1507" s="150"/>
      <c r="B1507" s="175"/>
      <c r="C1507" s="204"/>
      <c r="D1507" s="161"/>
      <c r="E1507" s="161"/>
      <c r="F1507" s="782"/>
      <c r="G1507" s="783"/>
    </row>
    <row r="1508" spans="1:7" s="154" customFormat="1" ht="15.75" customHeight="1" x14ac:dyDescent="0.2">
      <c r="A1508" s="150"/>
      <c r="B1508" s="175"/>
      <c r="C1508" s="204"/>
      <c r="D1508" s="161"/>
      <c r="E1508" s="161"/>
      <c r="F1508" s="782"/>
      <c r="G1508" s="783"/>
    </row>
    <row r="1509" spans="1:7" s="154" customFormat="1" ht="15.75" customHeight="1" x14ac:dyDescent="0.2">
      <c r="A1509" s="150"/>
      <c r="B1509" s="175"/>
      <c r="C1509" s="204"/>
      <c r="D1509" s="161"/>
      <c r="E1509" s="161"/>
      <c r="F1509" s="782"/>
      <c r="G1509" s="783"/>
    </row>
    <row r="1510" spans="1:7" s="154" customFormat="1" ht="15.75" customHeight="1" x14ac:dyDescent="0.2">
      <c r="A1510" s="150"/>
      <c r="B1510" s="175"/>
      <c r="C1510" s="204"/>
      <c r="D1510" s="161"/>
      <c r="E1510" s="161"/>
      <c r="F1510" s="782"/>
      <c r="G1510" s="783"/>
    </row>
    <row r="1511" spans="1:7" s="154" customFormat="1" ht="15.75" customHeight="1" x14ac:dyDescent="0.2">
      <c r="A1511" s="150"/>
      <c r="B1511" s="175"/>
      <c r="C1511" s="204"/>
      <c r="D1511" s="161"/>
      <c r="E1511" s="161"/>
      <c r="F1511" s="782"/>
      <c r="G1511" s="783"/>
    </row>
    <row r="1512" spans="1:7" s="154" customFormat="1" ht="15.75" customHeight="1" x14ac:dyDescent="0.2">
      <c r="A1512" s="150"/>
      <c r="B1512" s="175"/>
      <c r="C1512" s="204"/>
      <c r="D1512" s="161"/>
      <c r="E1512" s="161"/>
      <c r="F1512" s="782"/>
      <c r="G1512" s="783"/>
    </row>
    <row r="1513" spans="1:7" s="154" customFormat="1" ht="15.75" customHeight="1" x14ac:dyDescent="0.2">
      <c r="A1513" s="150"/>
      <c r="B1513" s="175"/>
      <c r="C1513" s="204"/>
      <c r="D1513" s="161"/>
      <c r="E1513" s="161"/>
      <c r="F1513" s="782"/>
      <c r="G1513" s="783"/>
    </row>
    <row r="1514" spans="1:7" s="154" customFormat="1" ht="15.75" customHeight="1" x14ac:dyDescent="0.2">
      <c r="A1514" s="150"/>
      <c r="B1514" s="175"/>
      <c r="C1514" s="204"/>
      <c r="D1514" s="161"/>
      <c r="E1514" s="161"/>
      <c r="F1514" s="782"/>
      <c r="G1514" s="783"/>
    </row>
    <row r="1515" spans="1:7" s="154" customFormat="1" ht="15.75" customHeight="1" x14ac:dyDescent="0.2">
      <c r="A1515" s="150"/>
      <c r="B1515" s="175"/>
      <c r="C1515" s="204"/>
      <c r="D1515" s="161"/>
      <c r="E1515" s="161"/>
      <c r="F1515" s="782"/>
      <c r="G1515" s="783"/>
    </row>
    <row r="1516" spans="1:7" s="154" customFormat="1" ht="15.75" customHeight="1" x14ac:dyDescent="0.2">
      <c r="A1516" s="150"/>
      <c r="B1516" s="175"/>
      <c r="C1516" s="204"/>
      <c r="D1516" s="161"/>
      <c r="E1516" s="161"/>
      <c r="F1516" s="782"/>
      <c r="G1516" s="783"/>
    </row>
    <row r="1517" spans="1:7" s="154" customFormat="1" ht="15.75" customHeight="1" x14ac:dyDescent="0.2">
      <c r="A1517" s="150"/>
      <c r="B1517" s="175"/>
      <c r="C1517" s="204"/>
      <c r="D1517" s="161"/>
      <c r="E1517" s="161"/>
      <c r="F1517" s="782"/>
      <c r="G1517" s="783"/>
    </row>
    <row r="1518" spans="1:7" s="154" customFormat="1" ht="15.75" customHeight="1" x14ac:dyDescent="0.2">
      <c r="A1518" s="150"/>
      <c r="B1518" s="175"/>
      <c r="C1518" s="204"/>
      <c r="D1518" s="161"/>
      <c r="E1518" s="161"/>
      <c r="F1518" s="782"/>
      <c r="G1518" s="783"/>
    </row>
    <row r="1519" spans="1:7" s="154" customFormat="1" ht="15.75" customHeight="1" x14ac:dyDescent="0.2">
      <c r="A1519" s="150"/>
      <c r="B1519" s="175"/>
      <c r="C1519" s="204"/>
      <c r="D1519" s="161"/>
      <c r="E1519" s="161"/>
      <c r="F1519" s="782"/>
      <c r="G1519" s="783"/>
    </row>
    <row r="1520" spans="1:7" s="154" customFormat="1" ht="15.75" customHeight="1" x14ac:dyDescent="0.2">
      <c r="A1520" s="150"/>
      <c r="B1520" s="175"/>
      <c r="C1520" s="204"/>
      <c r="D1520" s="161"/>
      <c r="E1520" s="161"/>
      <c r="F1520" s="782"/>
      <c r="G1520" s="783"/>
    </row>
    <row r="1521" spans="1:7" s="154" customFormat="1" ht="15.75" customHeight="1" x14ac:dyDescent="0.2">
      <c r="A1521" s="150"/>
      <c r="B1521" s="175"/>
      <c r="C1521" s="204"/>
      <c r="D1521" s="161"/>
      <c r="E1521" s="161"/>
      <c r="F1521" s="782"/>
      <c r="G1521" s="783"/>
    </row>
    <row r="1522" spans="1:7" s="154" customFormat="1" ht="15.75" customHeight="1" x14ac:dyDescent="0.2">
      <c r="A1522" s="150"/>
      <c r="B1522" s="175"/>
      <c r="C1522" s="204"/>
      <c r="D1522" s="161"/>
      <c r="E1522" s="161"/>
      <c r="F1522" s="782"/>
      <c r="G1522" s="783"/>
    </row>
    <row r="1523" spans="1:7" s="154" customFormat="1" ht="15.75" customHeight="1" x14ac:dyDescent="0.2">
      <c r="A1523" s="150"/>
      <c r="B1523" s="175"/>
      <c r="C1523" s="204"/>
      <c r="D1523" s="161"/>
      <c r="E1523" s="161"/>
      <c r="F1523" s="782"/>
      <c r="G1523" s="783"/>
    </row>
    <row r="1524" spans="1:7" s="154" customFormat="1" ht="15.75" customHeight="1" x14ac:dyDescent="0.2">
      <c r="A1524" s="150"/>
      <c r="B1524" s="175"/>
      <c r="C1524" s="204"/>
      <c r="D1524" s="161"/>
      <c r="E1524" s="161"/>
      <c r="F1524" s="782"/>
      <c r="G1524" s="783"/>
    </row>
    <row r="1525" spans="1:7" s="154" customFormat="1" ht="15.75" customHeight="1" x14ac:dyDescent="0.2">
      <c r="A1525" s="150"/>
      <c r="B1525" s="175"/>
      <c r="C1525" s="204"/>
      <c r="D1525" s="161"/>
      <c r="E1525" s="161"/>
      <c r="F1525" s="782"/>
      <c r="G1525" s="783"/>
    </row>
    <row r="1526" spans="1:7" s="154" customFormat="1" ht="15.75" customHeight="1" x14ac:dyDescent="0.2">
      <c r="A1526" s="150"/>
      <c r="B1526" s="175"/>
      <c r="C1526" s="204"/>
      <c r="D1526" s="161"/>
      <c r="E1526" s="161"/>
      <c r="F1526" s="782"/>
      <c r="G1526" s="783"/>
    </row>
    <row r="1527" spans="1:7" s="154" customFormat="1" ht="15.75" customHeight="1" x14ac:dyDescent="0.2">
      <c r="A1527" s="150"/>
      <c r="B1527" s="175"/>
      <c r="C1527" s="204"/>
      <c r="D1527" s="161"/>
      <c r="E1527" s="161"/>
      <c r="F1527" s="782"/>
      <c r="G1527" s="783"/>
    </row>
    <row r="1528" spans="1:7" s="154" customFormat="1" ht="15.75" customHeight="1" x14ac:dyDescent="0.2">
      <c r="A1528" s="150"/>
      <c r="B1528" s="175"/>
      <c r="C1528" s="204"/>
      <c r="D1528" s="161"/>
      <c r="E1528" s="161"/>
      <c r="F1528" s="782"/>
      <c r="G1528" s="783"/>
    </row>
    <row r="1529" spans="1:7" s="154" customFormat="1" ht="15.75" customHeight="1" x14ac:dyDescent="0.2">
      <c r="A1529" s="150"/>
      <c r="B1529" s="175"/>
      <c r="C1529" s="204"/>
      <c r="D1529" s="161"/>
      <c r="E1529" s="161"/>
      <c r="F1529" s="782"/>
      <c r="G1529" s="783"/>
    </row>
    <row r="1530" spans="1:7" s="154" customFormat="1" ht="15.75" customHeight="1" x14ac:dyDescent="0.2">
      <c r="A1530" s="150"/>
      <c r="B1530" s="175"/>
      <c r="C1530" s="204"/>
      <c r="D1530" s="161"/>
      <c r="E1530" s="161"/>
      <c r="F1530" s="782"/>
      <c r="G1530" s="783"/>
    </row>
    <row r="1531" spans="1:7" s="154" customFormat="1" ht="15.75" customHeight="1" x14ac:dyDescent="0.2">
      <c r="A1531" s="150"/>
      <c r="B1531" s="175"/>
      <c r="C1531" s="204"/>
      <c r="D1531" s="161"/>
      <c r="E1531" s="161"/>
      <c r="F1531" s="782"/>
      <c r="G1531" s="783"/>
    </row>
    <row r="1532" spans="1:7" s="154" customFormat="1" ht="15.75" customHeight="1" x14ac:dyDescent="0.2">
      <c r="A1532" s="150"/>
      <c r="B1532" s="175"/>
      <c r="C1532" s="204"/>
      <c r="D1532" s="161"/>
      <c r="E1532" s="161"/>
      <c r="F1532" s="782"/>
      <c r="G1532" s="783"/>
    </row>
    <row r="1533" spans="1:7" s="154" customFormat="1" ht="15.75" customHeight="1" x14ac:dyDescent="0.2">
      <c r="A1533" s="150"/>
      <c r="B1533" s="175"/>
      <c r="C1533" s="204"/>
      <c r="D1533" s="161"/>
      <c r="E1533" s="161"/>
      <c r="F1533" s="782"/>
      <c r="G1533" s="783"/>
    </row>
    <row r="1534" spans="1:7" s="154" customFormat="1" ht="15.75" customHeight="1" x14ac:dyDescent="0.2">
      <c r="A1534" s="150"/>
      <c r="B1534" s="175"/>
      <c r="C1534" s="204"/>
      <c r="D1534" s="161"/>
      <c r="E1534" s="161"/>
      <c r="F1534" s="782"/>
      <c r="G1534" s="783"/>
    </row>
    <row r="1535" spans="1:7" s="154" customFormat="1" ht="15.75" customHeight="1" x14ac:dyDescent="0.2">
      <c r="A1535" s="150"/>
      <c r="B1535" s="175"/>
      <c r="C1535" s="204"/>
      <c r="D1535" s="161"/>
      <c r="E1535" s="161"/>
      <c r="F1535" s="782"/>
      <c r="G1535" s="783"/>
    </row>
    <row r="1536" spans="1:7" s="154" customFormat="1" ht="15.75" customHeight="1" x14ac:dyDescent="0.2">
      <c r="A1536" s="150"/>
      <c r="B1536" s="175"/>
      <c r="C1536" s="204"/>
      <c r="D1536" s="161"/>
      <c r="E1536" s="161"/>
      <c r="F1536" s="782"/>
      <c r="G1536" s="783"/>
    </row>
    <row r="1537" spans="1:7" s="154" customFormat="1" ht="15.75" customHeight="1" x14ac:dyDescent="0.2">
      <c r="A1537" s="150"/>
      <c r="B1537" s="175"/>
      <c r="C1537" s="204"/>
      <c r="D1537" s="161"/>
      <c r="E1537" s="161"/>
      <c r="F1537" s="782"/>
      <c r="G1537" s="783"/>
    </row>
    <row r="1538" spans="1:7" s="154" customFormat="1" ht="15.75" customHeight="1" x14ac:dyDescent="0.2">
      <c r="A1538" s="150"/>
      <c r="B1538" s="175"/>
      <c r="C1538" s="204"/>
      <c r="D1538" s="161"/>
      <c r="E1538" s="161"/>
      <c r="F1538" s="782"/>
      <c r="G1538" s="783"/>
    </row>
    <row r="1539" spans="1:7" s="154" customFormat="1" ht="15.75" customHeight="1" x14ac:dyDescent="0.2">
      <c r="A1539" s="150"/>
      <c r="B1539" s="175"/>
      <c r="C1539" s="204"/>
      <c r="D1539" s="161"/>
      <c r="E1539" s="161"/>
      <c r="F1539" s="782"/>
      <c r="G1539" s="783"/>
    </row>
    <row r="1540" spans="1:7" s="154" customFormat="1" ht="15.75" customHeight="1" x14ac:dyDescent="0.2">
      <c r="A1540" s="150"/>
      <c r="B1540" s="175"/>
      <c r="C1540" s="204"/>
      <c r="D1540" s="161"/>
      <c r="E1540" s="161"/>
      <c r="F1540" s="782"/>
      <c r="G1540" s="783"/>
    </row>
    <row r="1541" spans="1:7" s="154" customFormat="1" ht="15.75" customHeight="1" x14ac:dyDescent="0.2">
      <c r="A1541" s="150"/>
      <c r="B1541" s="175"/>
      <c r="C1541" s="204"/>
      <c r="D1541" s="161"/>
      <c r="E1541" s="161"/>
      <c r="F1541" s="782"/>
      <c r="G1541" s="783"/>
    </row>
    <row r="1542" spans="1:7" s="154" customFormat="1" ht="15.75" customHeight="1" x14ac:dyDescent="0.2">
      <c r="A1542" s="150"/>
      <c r="B1542" s="175"/>
      <c r="C1542" s="204"/>
      <c r="D1542" s="161"/>
      <c r="E1542" s="161"/>
      <c r="F1542" s="782"/>
      <c r="G1542" s="783"/>
    </row>
    <row r="1543" spans="1:7" s="154" customFormat="1" ht="15.75" customHeight="1" x14ac:dyDescent="0.2">
      <c r="A1543" s="150"/>
      <c r="B1543" s="175"/>
      <c r="C1543" s="204"/>
      <c r="D1543" s="161"/>
      <c r="E1543" s="161"/>
      <c r="F1543" s="782"/>
      <c r="G1543" s="783"/>
    </row>
    <row r="1544" spans="1:7" s="154" customFormat="1" ht="15.75" customHeight="1" x14ac:dyDescent="0.2">
      <c r="A1544" s="150"/>
      <c r="B1544" s="175"/>
      <c r="C1544" s="204"/>
      <c r="D1544" s="161"/>
      <c r="E1544" s="161"/>
      <c r="F1544" s="782"/>
      <c r="G1544" s="783"/>
    </row>
    <row r="1545" spans="1:7" s="154" customFormat="1" ht="15.75" customHeight="1" x14ac:dyDescent="0.2">
      <c r="A1545" s="150"/>
      <c r="B1545" s="175"/>
      <c r="C1545" s="204"/>
      <c r="D1545" s="161"/>
      <c r="E1545" s="161"/>
      <c r="F1545" s="782"/>
      <c r="G1545" s="783"/>
    </row>
    <row r="1546" spans="1:7" s="154" customFormat="1" ht="15.75" customHeight="1" x14ac:dyDescent="0.2">
      <c r="A1546" s="150"/>
      <c r="B1546" s="175"/>
      <c r="C1546" s="204"/>
      <c r="D1546" s="161"/>
      <c r="E1546" s="161"/>
      <c r="F1546" s="782"/>
      <c r="G1546" s="783"/>
    </row>
    <row r="1547" spans="1:7" s="154" customFormat="1" ht="15.75" customHeight="1" x14ac:dyDescent="0.2">
      <c r="A1547" s="150"/>
      <c r="B1547" s="175"/>
      <c r="C1547" s="204"/>
      <c r="D1547" s="161"/>
      <c r="E1547" s="161"/>
      <c r="F1547" s="782"/>
      <c r="G1547" s="783"/>
    </row>
    <row r="1548" spans="1:7" s="154" customFormat="1" ht="15.75" customHeight="1" x14ac:dyDescent="0.2">
      <c r="A1548" s="150"/>
      <c r="B1548" s="175"/>
      <c r="C1548" s="204"/>
      <c r="D1548" s="161"/>
      <c r="E1548" s="161"/>
      <c r="F1548" s="782"/>
      <c r="G1548" s="783"/>
    </row>
    <row r="1549" spans="1:7" s="154" customFormat="1" ht="15.75" customHeight="1" x14ac:dyDescent="0.2">
      <c r="A1549" s="150"/>
      <c r="B1549" s="175"/>
      <c r="C1549" s="204"/>
      <c r="D1549" s="161"/>
      <c r="E1549" s="161"/>
      <c r="F1549" s="782"/>
      <c r="G1549" s="783"/>
    </row>
    <row r="1550" spans="1:7" s="154" customFormat="1" ht="15.75" customHeight="1" x14ac:dyDescent="0.2">
      <c r="A1550" s="150"/>
      <c r="B1550" s="175"/>
      <c r="C1550" s="204"/>
      <c r="D1550" s="161"/>
      <c r="E1550" s="161"/>
      <c r="F1550" s="782"/>
      <c r="G1550" s="783"/>
    </row>
    <row r="1551" spans="1:7" s="154" customFormat="1" ht="15.75" customHeight="1" x14ac:dyDescent="0.2">
      <c r="A1551" s="150"/>
      <c r="B1551" s="175"/>
      <c r="C1551" s="204"/>
      <c r="D1551" s="161"/>
      <c r="E1551" s="161"/>
      <c r="F1551" s="782"/>
      <c r="G1551" s="783"/>
    </row>
    <row r="1552" spans="1:7" s="154" customFormat="1" ht="15.75" customHeight="1" x14ac:dyDescent="0.2">
      <c r="A1552" s="150"/>
      <c r="B1552" s="175"/>
      <c r="C1552" s="204"/>
      <c r="D1552" s="161"/>
      <c r="E1552" s="161"/>
      <c r="F1552" s="782"/>
      <c r="G1552" s="783"/>
    </row>
    <row r="1553" spans="1:7" s="154" customFormat="1" ht="15.75" customHeight="1" x14ac:dyDescent="0.2">
      <c r="A1553" s="150"/>
      <c r="B1553" s="175"/>
      <c r="C1553" s="204"/>
      <c r="D1553" s="161"/>
      <c r="E1553" s="161"/>
      <c r="F1553" s="782"/>
      <c r="G1553" s="783"/>
    </row>
    <row r="1554" spans="1:7" s="154" customFormat="1" ht="15.75" customHeight="1" x14ac:dyDescent="0.2">
      <c r="A1554" s="150"/>
      <c r="B1554" s="175"/>
      <c r="C1554" s="204"/>
      <c r="D1554" s="161"/>
      <c r="E1554" s="161"/>
      <c r="F1554" s="782"/>
      <c r="G1554" s="783"/>
    </row>
    <row r="1555" spans="1:7" s="154" customFormat="1" ht="15.75" customHeight="1" x14ac:dyDescent="0.2">
      <c r="A1555" s="150"/>
      <c r="B1555" s="175"/>
      <c r="C1555" s="204"/>
      <c r="D1555" s="161"/>
      <c r="E1555" s="161"/>
      <c r="F1555" s="782"/>
      <c r="G1555" s="783"/>
    </row>
    <row r="1556" spans="1:7" s="154" customFormat="1" ht="15.75" customHeight="1" x14ac:dyDescent="0.2">
      <c r="A1556" s="150"/>
      <c r="B1556" s="175"/>
      <c r="C1556" s="204"/>
      <c r="D1556" s="161"/>
      <c r="E1556" s="161"/>
      <c r="F1556" s="782"/>
      <c r="G1556" s="783"/>
    </row>
    <row r="1557" spans="1:7" s="154" customFormat="1" ht="15.75" customHeight="1" x14ac:dyDescent="0.2">
      <c r="A1557" s="150"/>
      <c r="B1557" s="175"/>
      <c r="C1557" s="204"/>
      <c r="D1557" s="161"/>
      <c r="E1557" s="161"/>
      <c r="F1557" s="782"/>
      <c r="G1557" s="783"/>
    </row>
    <row r="1558" spans="1:7" s="154" customFormat="1" ht="15.75" customHeight="1" x14ac:dyDescent="0.2">
      <c r="A1558" s="150"/>
      <c r="B1558" s="175"/>
      <c r="C1558" s="204"/>
      <c r="D1558" s="161"/>
      <c r="E1558" s="161"/>
      <c r="F1558" s="782"/>
      <c r="G1558" s="783"/>
    </row>
    <row r="1559" spans="1:7" s="154" customFormat="1" ht="15.75" customHeight="1" x14ac:dyDescent="0.2">
      <c r="A1559" s="150"/>
      <c r="B1559" s="175"/>
      <c r="C1559" s="204"/>
      <c r="D1559" s="161"/>
      <c r="E1559" s="161"/>
      <c r="F1559" s="782"/>
      <c r="G1559" s="783"/>
    </row>
    <row r="1560" spans="1:7" s="154" customFormat="1" ht="15.75" customHeight="1" x14ac:dyDescent="0.2">
      <c r="A1560" s="150"/>
      <c r="B1560" s="175"/>
      <c r="C1560" s="204"/>
      <c r="D1560" s="161"/>
      <c r="E1560" s="161"/>
      <c r="F1560" s="782"/>
      <c r="G1560" s="783"/>
    </row>
    <row r="1561" spans="1:7" s="154" customFormat="1" ht="15.75" customHeight="1" x14ac:dyDescent="0.2">
      <c r="A1561" s="150"/>
      <c r="B1561" s="175"/>
      <c r="C1561" s="204"/>
      <c r="D1561" s="161"/>
      <c r="E1561" s="161"/>
      <c r="F1561" s="782"/>
      <c r="G1561" s="783"/>
    </row>
    <row r="1562" spans="1:7" s="154" customFormat="1" ht="15.75" customHeight="1" x14ac:dyDescent="0.2">
      <c r="A1562" s="150"/>
      <c r="B1562" s="175"/>
      <c r="C1562" s="204"/>
      <c r="D1562" s="161"/>
      <c r="E1562" s="161"/>
      <c r="F1562" s="782"/>
      <c r="G1562" s="783"/>
    </row>
    <row r="1563" spans="1:7" s="154" customFormat="1" ht="15.75" customHeight="1" x14ac:dyDescent="0.2">
      <c r="A1563" s="150"/>
      <c r="B1563" s="175"/>
      <c r="C1563" s="204"/>
      <c r="D1563" s="161"/>
      <c r="E1563" s="161"/>
      <c r="F1563" s="782"/>
      <c r="G1563" s="783"/>
    </row>
    <row r="1564" spans="1:7" s="154" customFormat="1" ht="15.75" customHeight="1" x14ac:dyDescent="0.2">
      <c r="A1564" s="150"/>
      <c r="B1564" s="175"/>
      <c r="C1564" s="204"/>
      <c r="D1564" s="161"/>
      <c r="E1564" s="161"/>
      <c r="F1564" s="782"/>
      <c r="G1564" s="783"/>
    </row>
    <row r="1565" spans="1:7" s="154" customFormat="1" ht="15.75" customHeight="1" x14ac:dyDescent="0.2">
      <c r="A1565" s="150"/>
      <c r="B1565" s="175"/>
      <c r="C1565" s="204"/>
      <c r="D1565" s="161"/>
      <c r="E1565" s="161"/>
      <c r="F1565" s="782"/>
      <c r="G1565" s="783"/>
    </row>
    <row r="1566" spans="1:7" s="154" customFormat="1" ht="15.75" customHeight="1" x14ac:dyDescent="0.2">
      <c r="A1566" s="150"/>
      <c r="B1566" s="175"/>
      <c r="C1566" s="204"/>
      <c r="D1566" s="161"/>
      <c r="E1566" s="161"/>
      <c r="F1566" s="782"/>
      <c r="G1566" s="783"/>
    </row>
    <row r="1567" spans="1:7" s="154" customFormat="1" ht="15.75" customHeight="1" x14ac:dyDescent="0.2">
      <c r="A1567" s="150"/>
      <c r="B1567" s="175"/>
      <c r="C1567" s="204"/>
      <c r="D1567" s="161"/>
      <c r="E1567" s="161"/>
      <c r="F1567" s="782"/>
      <c r="G1567" s="783"/>
    </row>
    <row r="1568" spans="1:7" s="154" customFormat="1" ht="15.75" customHeight="1" x14ac:dyDescent="0.2">
      <c r="A1568" s="150"/>
      <c r="B1568" s="175"/>
      <c r="C1568" s="204"/>
      <c r="D1568" s="161"/>
      <c r="E1568" s="161"/>
      <c r="F1568" s="782"/>
      <c r="G1568" s="783"/>
    </row>
    <row r="1569" spans="1:7" s="154" customFormat="1" ht="15.75" customHeight="1" x14ac:dyDescent="0.2">
      <c r="A1569" s="150"/>
      <c r="B1569" s="175"/>
      <c r="C1569" s="204"/>
      <c r="D1569" s="161"/>
      <c r="E1569" s="161"/>
      <c r="F1569" s="782"/>
      <c r="G1569" s="783"/>
    </row>
    <row r="1570" spans="1:7" s="154" customFormat="1" ht="15.75" customHeight="1" x14ac:dyDescent="0.2">
      <c r="A1570" s="150"/>
      <c r="B1570" s="175"/>
      <c r="C1570" s="204"/>
      <c r="D1570" s="161"/>
      <c r="E1570" s="161"/>
      <c r="F1570" s="782"/>
      <c r="G1570" s="783"/>
    </row>
    <row r="1571" spans="1:7" s="154" customFormat="1" ht="15.75" customHeight="1" x14ac:dyDescent="0.2">
      <c r="A1571" s="150"/>
      <c r="B1571" s="175"/>
      <c r="C1571" s="204"/>
      <c r="D1571" s="161"/>
      <c r="E1571" s="161"/>
      <c r="F1571" s="782"/>
      <c r="G1571" s="783"/>
    </row>
    <row r="1572" spans="1:7" s="154" customFormat="1" ht="15.75" customHeight="1" x14ac:dyDescent="0.2">
      <c r="A1572" s="150"/>
      <c r="B1572" s="175"/>
      <c r="C1572" s="204"/>
      <c r="D1572" s="161"/>
      <c r="E1572" s="161"/>
      <c r="F1572" s="782"/>
      <c r="G1572" s="783"/>
    </row>
    <row r="1573" spans="1:7" s="154" customFormat="1" ht="15.75" customHeight="1" x14ac:dyDescent="0.2">
      <c r="A1573" s="150"/>
      <c r="B1573" s="175"/>
      <c r="C1573" s="204"/>
      <c r="D1573" s="161"/>
      <c r="E1573" s="161"/>
      <c r="F1573" s="782"/>
      <c r="G1573" s="783"/>
    </row>
    <row r="1574" spans="1:7" s="154" customFormat="1" ht="15.75" customHeight="1" x14ac:dyDescent="0.2">
      <c r="A1574" s="150"/>
      <c r="B1574" s="175"/>
      <c r="C1574" s="204"/>
      <c r="D1574" s="161"/>
      <c r="E1574" s="161"/>
      <c r="F1574" s="782"/>
      <c r="G1574" s="783"/>
    </row>
    <row r="1575" spans="1:7" s="154" customFormat="1" ht="15.75" customHeight="1" x14ac:dyDescent="0.2">
      <c r="A1575" s="150"/>
      <c r="B1575" s="175"/>
      <c r="C1575" s="204"/>
      <c r="D1575" s="161"/>
      <c r="E1575" s="161"/>
      <c r="F1575" s="782"/>
      <c r="G1575" s="783"/>
    </row>
    <row r="1576" spans="1:7" s="154" customFormat="1" ht="15.75" customHeight="1" x14ac:dyDescent="0.2">
      <c r="A1576" s="150"/>
      <c r="B1576" s="175"/>
      <c r="C1576" s="204"/>
      <c r="D1576" s="161"/>
      <c r="E1576" s="161"/>
      <c r="F1576" s="782"/>
      <c r="G1576" s="783"/>
    </row>
    <row r="1577" spans="1:7" s="154" customFormat="1" ht="15.75" customHeight="1" x14ac:dyDescent="0.2">
      <c r="A1577" s="150"/>
      <c r="B1577" s="175"/>
      <c r="C1577" s="204"/>
      <c r="D1577" s="161"/>
      <c r="E1577" s="161"/>
      <c r="F1577" s="782"/>
      <c r="G1577" s="783"/>
    </row>
    <row r="1578" spans="1:7" s="154" customFormat="1" ht="15.75" customHeight="1" x14ac:dyDescent="0.2">
      <c r="A1578" s="150"/>
      <c r="B1578" s="175"/>
      <c r="C1578" s="204"/>
      <c r="D1578" s="161"/>
      <c r="E1578" s="161"/>
      <c r="F1578" s="782"/>
      <c r="G1578" s="783"/>
    </row>
    <row r="1579" spans="1:7" s="154" customFormat="1" ht="15.75" customHeight="1" x14ac:dyDescent="0.2">
      <c r="A1579" s="150"/>
      <c r="B1579" s="175"/>
      <c r="C1579" s="204"/>
      <c r="D1579" s="161"/>
      <c r="E1579" s="161"/>
      <c r="F1579" s="782"/>
      <c r="G1579" s="783"/>
    </row>
    <row r="1580" spans="1:7" s="154" customFormat="1" ht="15.75" customHeight="1" x14ac:dyDescent="0.2">
      <c r="A1580" s="150"/>
      <c r="B1580" s="175"/>
      <c r="C1580" s="204"/>
      <c r="D1580" s="161"/>
      <c r="E1580" s="161"/>
      <c r="F1580" s="782"/>
      <c r="G1580" s="783"/>
    </row>
    <row r="1581" spans="1:7" s="154" customFormat="1" ht="15.75" customHeight="1" x14ac:dyDescent="0.2">
      <c r="A1581" s="150"/>
      <c r="B1581" s="175"/>
      <c r="C1581" s="204"/>
      <c r="D1581" s="161"/>
      <c r="E1581" s="161"/>
      <c r="F1581" s="782"/>
      <c r="G1581" s="783"/>
    </row>
    <row r="1582" spans="1:7" s="154" customFormat="1" ht="15.75" customHeight="1" x14ac:dyDescent="0.2">
      <c r="A1582" s="150"/>
      <c r="B1582" s="175"/>
      <c r="C1582" s="204"/>
      <c r="D1582" s="161"/>
      <c r="E1582" s="161"/>
      <c r="F1582" s="782"/>
      <c r="G1582" s="783"/>
    </row>
    <row r="1583" spans="1:7" s="154" customFormat="1" ht="15.75" customHeight="1" x14ac:dyDescent="0.2">
      <c r="A1583" s="150"/>
      <c r="B1583" s="175"/>
      <c r="C1583" s="204"/>
      <c r="D1583" s="161"/>
      <c r="E1583" s="161"/>
      <c r="F1583" s="782"/>
      <c r="G1583" s="783"/>
    </row>
    <row r="1584" spans="1:7" s="154" customFormat="1" ht="15.75" customHeight="1" x14ac:dyDescent="0.2">
      <c r="A1584" s="150"/>
      <c r="B1584" s="175"/>
      <c r="C1584" s="204"/>
      <c r="D1584" s="161"/>
      <c r="E1584" s="161"/>
      <c r="F1584" s="782"/>
      <c r="G1584" s="783"/>
    </row>
    <row r="1585" spans="1:7" s="154" customFormat="1" ht="15.75" customHeight="1" x14ac:dyDescent="0.2">
      <c r="A1585" s="150"/>
      <c r="B1585" s="175"/>
      <c r="C1585" s="204"/>
      <c r="D1585" s="161"/>
      <c r="E1585" s="161"/>
      <c r="F1585" s="782"/>
      <c r="G1585" s="783"/>
    </row>
    <row r="1586" spans="1:7" s="154" customFormat="1" ht="15.75" customHeight="1" x14ac:dyDescent="0.2">
      <c r="A1586" s="150"/>
      <c r="B1586" s="175"/>
      <c r="C1586" s="204"/>
      <c r="D1586" s="161"/>
      <c r="E1586" s="161"/>
      <c r="F1586" s="782"/>
      <c r="G1586" s="783"/>
    </row>
    <row r="1587" spans="1:7" s="154" customFormat="1" ht="15.75" customHeight="1" x14ac:dyDescent="0.2">
      <c r="A1587" s="150"/>
      <c r="B1587" s="175"/>
      <c r="C1587" s="204"/>
      <c r="D1587" s="161"/>
      <c r="E1587" s="161"/>
      <c r="F1587" s="782"/>
      <c r="G1587" s="783"/>
    </row>
    <row r="1588" spans="1:7" s="154" customFormat="1" ht="15.75" customHeight="1" x14ac:dyDescent="0.2">
      <c r="A1588" s="150"/>
      <c r="B1588" s="175"/>
      <c r="C1588" s="204"/>
      <c r="D1588" s="161"/>
      <c r="E1588" s="161"/>
      <c r="F1588" s="782"/>
      <c r="G1588" s="783"/>
    </row>
    <row r="1589" spans="1:7" s="154" customFormat="1" ht="15.75" customHeight="1" x14ac:dyDescent="0.2">
      <c r="A1589" s="150"/>
      <c r="B1589" s="175"/>
      <c r="C1589" s="204"/>
      <c r="D1589" s="161"/>
      <c r="E1589" s="161"/>
      <c r="F1589" s="782"/>
      <c r="G1589" s="783"/>
    </row>
    <row r="1590" spans="1:7" s="154" customFormat="1" ht="15.75" customHeight="1" x14ac:dyDescent="0.2">
      <c r="A1590" s="150"/>
      <c r="B1590" s="175"/>
      <c r="C1590" s="204"/>
      <c r="D1590" s="161"/>
      <c r="E1590" s="161"/>
      <c r="F1590" s="782"/>
      <c r="G1590" s="783"/>
    </row>
    <row r="1591" spans="1:7" s="154" customFormat="1" ht="15.75" customHeight="1" x14ac:dyDescent="0.2">
      <c r="A1591" s="150"/>
      <c r="B1591" s="175"/>
      <c r="C1591" s="204"/>
      <c r="D1591" s="161"/>
      <c r="E1591" s="161"/>
      <c r="F1591" s="782"/>
      <c r="G1591" s="783"/>
    </row>
    <row r="1592" spans="1:7" s="154" customFormat="1" ht="15.75" customHeight="1" x14ac:dyDescent="0.2">
      <c r="A1592" s="150"/>
      <c r="B1592" s="175"/>
      <c r="C1592" s="204"/>
      <c r="D1592" s="161"/>
      <c r="E1592" s="161"/>
      <c r="F1592" s="782"/>
      <c r="G1592" s="783"/>
    </row>
    <row r="1593" spans="1:7" s="154" customFormat="1" ht="15.75" customHeight="1" x14ac:dyDescent="0.2">
      <c r="A1593" s="150"/>
      <c r="B1593" s="175"/>
      <c r="C1593" s="204"/>
      <c r="D1593" s="161"/>
      <c r="E1593" s="161"/>
      <c r="F1593" s="782"/>
      <c r="G1593" s="783"/>
    </row>
    <row r="1594" spans="1:7" s="154" customFormat="1" ht="15.75" customHeight="1" x14ac:dyDescent="0.2">
      <c r="A1594" s="150"/>
      <c r="B1594" s="175"/>
      <c r="C1594" s="204"/>
      <c r="D1594" s="161"/>
      <c r="E1594" s="161"/>
      <c r="F1594" s="782"/>
      <c r="G1594" s="783"/>
    </row>
    <row r="1595" spans="1:7" s="154" customFormat="1" ht="15.75" customHeight="1" x14ac:dyDescent="0.2">
      <c r="A1595" s="150"/>
      <c r="B1595" s="175"/>
      <c r="C1595" s="204"/>
      <c r="D1595" s="161"/>
      <c r="E1595" s="161"/>
      <c r="F1595" s="782"/>
      <c r="G1595" s="783"/>
    </row>
    <row r="1596" spans="1:7" s="154" customFormat="1" ht="15.75" customHeight="1" x14ac:dyDescent="0.2">
      <c r="A1596" s="150"/>
      <c r="B1596" s="175"/>
      <c r="C1596" s="204"/>
      <c r="D1596" s="161"/>
      <c r="E1596" s="161"/>
      <c r="F1596" s="782"/>
      <c r="G1596" s="783"/>
    </row>
    <row r="1597" spans="1:7" s="154" customFormat="1" ht="15.75" customHeight="1" x14ac:dyDescent="0.2">
      <c r="A1597" s="150"/>
      <c r="B1597" s="175"/>
      <c r="C1597" s="204"/>
      <c r="D1597" s="161"/>
      <c r="E1597" s="161"/>
      <c r="F1597" s="782"/>
      <c r="G1597" s="783"/>
    </row>
    <row r="1598" spans="1:7" s="154" customFormat="1" ht="15.75" customHeight="1" x14ac:dyDescent="0.2">
      <c r="A1598" s="150"/>
      <c r="B1598" s="175"/>
      <c r="C1598" s="204"/>
      <c r="D1598" s="161"/>
      <c r="E1598" s="161"/>
      <c r="F1598" s="782"/>
      <c r="G1598" s="783"/>
    </row>
    <row r="1599" spans="1:7" s="154" customFormat="1" ht="15.75" customHeight="1" x14ac:dyDescent="0.2">
      <c r="A1599" s="150"/>
      <c r="B1599" s="175"/>
      <c r="C1599" s="204"/>
      <c r="D1599" s="161"/>
      <c r="E1599" s="161"/>
      <c r="F1599" s="782"/>
      <c r="G1599" s="783"/>
    </row>
    <row r="1600" spans="1:7" s="154" customFormat="1" ht="15.75" customHeight="1" x14ac:dyDescent="0.2">
      <c r="A1600" s="150"/>
      <c r="B1600" s="175"/>
      <c r="C1600" s="204"/>
      <c r="D1600" s="161"/>
      <c r="E1600" s="161"/>
      <c r="F1600" s="782"/>
      <c r="G1600" s="783"/>
    </row>
    <row r="1601" spans="1:7" s="154" customFormat="1" ht="15.75" customHeight="1" x14ac:dyDescent="0.2">
      <c r="A1601" s="150"/>
      <c r="B1601" s="175"/>
      <c r="C1601" s="204"/>
      <c r="D1601" s="161"/>
      <c r="E1601" s="161"/>
      <c r="F1601" s="782"/>
      <c r="G1601" s="783"/>
    </row>
    <row r="1602" spans="1:7" s="154" customFormat="1" ht="15.75" customHeight="1" x14ac:dyDescent="0.2">
      <c r="A1602" s="150"/>
      <c r="B1602" s="175"/>
      <c r="C1602" s="204"/>
      <c r="D1602" s="161"/>
      <c r="E1602" s="161"/>
      <c r="F1602" s="782"/>
      <c r="G1602" s="783"/>
    </row>
    <row r="1603" spans="1:7" s="154" customFormat="1" ht="15.75" customHeight="1" x14ac:dyDescent="0.2">
      <c r="A1603" s="150"/>
      <c r="B1603" s="175"/>
      <c r="C1603" s="204"/>
      <c r="D1603" s="161"/>
      <c r="E1603" s="161"/>
      <c r="F1603" s="782"/>
      <c r="G1603" s="783"/>
    </row>
    <row r="1604" spans="1:7" s="154" customFormat="1" ht="15.75" customHeight="1" x14ac:dyDescent="0.2">
      <c r="A1604" s="150"/>
      <c r="B1604" s="175"/>
      <c r="C1604" s="204"/>
      <c r="D1604" s="161"/>
      <c r="E1604" s="161"/>
      <c r="F1604" s="782"/>
      <c r="G1604" s="783"/>
    </row>
    <row r="1605" spans="1:7" s="154" customFormat="1" ht="15.75" customHeight="1" x14ac:dyDescent="0.2">
      <c r="A1605" s="150"/>
      <c r="B1605" s="175"/>
      <c r="C1605" s="204"/>
      <c r="D1605" s="161"/>
      <c r="E1605" s="161"/>
      <c r="F1605" s="782"/>
      <c r="G1605" s="783"/>
    </row>
    <row r="1606" spans="1:7" s="154" customFormat="1" ht="15.75" customHeight="1" x14ac:dyDescent="0.2">
      <c r="A1606" s="150"/>
      <c r="B1606" s="175"/>
      <c r="C1606" s="204"/>
      <c r="D1606" s="161"/>
      <c r="E1606" s="161"/>
      <c r="F1606" s="782"/>
      <c r="G1606" s="783"/>
    </row>
    <row r="1607" spans="1:7" s="154" customFormat="1" ht="15.75" customHeight="1" x14ac:dyDescent="0.2">
      <c r="A1607" s="150"/>
      <c r="B1607" s="175"/>
      <c r="C1607" s="204"/>
      <c r="D1607" s="161"/>
      <c r="E1607" s="161"/>
      <c r="F1607" s="782"/>
      <c r="G1607" s="783"/>
    </row>
    <row r="1608" spans="1:7" s="154" customFormat="1" ht="15.75" customHeight="1" x14ac:dyDescent="0.2">
      <c r="A1608" s="150"/>
      <c r="B1608" s="175"/>
      <c r="C1608" s="204"/>
      <c r="D1608" s="161"/>
      <c r="E1608" s="161"/>
      <c r="F1608" s="782"/>
      <c r="G1608" s="783"/>
    </row>
    <row r="1609" spans="1:7" s="154" customFormat="1" ht="15.75" customHeight="1" x14ac:dyDescent="0.2">
      <c r="A1609" s="150"/>
      <c r="B1609" s="175"/>
      <c r="C1609" s="204"/>
      <c r="D1609" s="161"/>
      <c r="E1609" s="161"/>
      <c r="F1609" s="782"/>
      <c r="G1609" s="783"/>
    </row>
    <row r="1610" spans="1:7" s="154" customFormat="1" ht="15.75" customHeight="1" x14ac:dyDescent="0.2">
      <c r="A1610" s="150"/>
      <c r="B1610" s="175"/>
      <c r="C1610" s="204"/>
      <c r="D1610" s="161"/>
      <c r="E1610" s="161"/>
      <c r="F1610" s="782"/>
      <c r="G1610" s="783"/>
    </row>
    <row r="1611" spans="1:7" s="154" customFormat="1" ht="15.75" customHeight="1" x14ac:dyDescent="0.2">
      <c r="A1611" s="150"/>
      <c r="B1611" s="175"/>
      <c r="C1611" s="204"/>
      <c r="D1611" s="161"/>
      <c r="E1611" s="161"/>
      <c r="F1611" s="782"/>
      <c r="G1611" s="783"/>
    </row>
    <row r="1612" spans="1:7" ht="15" customHeight="1" x14ac:dyDescent="0.2">
      <c r="B1612" s="175"/>
    </row>
    <row r="1613" spans="1:7" ht="15" customHeight="1" x14ac:dyDescent="0.2">
      <c r="B1613" s="175"/>
    </row>
    <row r="1614" spans="1:7" ht="15" customHeight="1" x14ac:dyDescent="0.2">
      <c r="B1614" s="175"/>
    </row>
    <row r="1615" spans="1:7" ht="15" customHeight="1" x14ac:dyDescent="0.2">
      <c r="B1615" s="175"/>
    </row>
    <row r="1616" spans="1:7" ht="15" customHeight="1" x14ac:dyDescent="0.2">
      <c r="B1616" s="175"/>
    </row>
  </sheetData>
  <sheetProtection selectLockedCells="1"/>
  <mergeCells count="989">
    <mergeCell ref="E257:E258"/>
    <mergeCell ref="D257:D258"/>
    <mergeCell ref="B257:B258"/>
    <mergeCell ref="E266:E267"/>
    <mergeCell ref="B254:B255"/>
    <mergeCell ref="D254:D255"/>
    <mergeCell ref="E160:E161"/>
    <mergeCell ref="E203:E204"/>
    <mergeCell ref="B840:B841"/>
    <mergeCell ref="D840:D841"/>
    <mergeCell ref="E840:E841"/>
    <mergeCell ref="B604:B605"/>
    <mergeCell ref="D604:D605"/>
    <mergeCell ref="E609:E610"/>
    <mergeCell ref="C610:C611"/>
    <mergeCell ref="B754:B755"/>
    <mergeCell ref="D754:D755"/>
    <mergeCell ref="E754:E755"/>
    <mergeCell ref="C755:C756"/>
    <mergeCell ref="E717:E718"/>
    <mergeCell ref="C733:C734"/>
    <mergeCell ref="G837:G838"/>
    <mergeCell ref="G840:G841"/>
    <mergeCell ref="G844:G845"/>
    <mergeCell ref="G849:G850"/>
    <mergeCell ref="G852:G853"/>
    <mergeCell ref="E269:E270"/>
    <mergeCell ref="B278:B279"/>
    <mergeCell ref="D278:D279"/>
    <mergeCell ref="E278:E279"/>
    <mergeCell ref="F840:F841"/>
    <mergeCell ref="E233:E234"/>
    <mergeCell ref="D200:D201"/>
    <mergeCell ref="D251:D252"/>
    <mergeCell ref="D245:D246"/>
    <mergeCell ref="D191:D192"/>
    <mergeCell ref="B230:B231"/>
    <mergeCell ref="B221:B222"/>
    <mergeCell ref="B242:B243"/>
    <mergeCell ref="G48:G49"/>
    <mergeCell ref="A191:A193"/>
    <mergeCell ref="D185:D186"/>
    <mergeCell ref="A182:A186"/>
    <mergeCell ref="A176:A179"/>
    <mergeCell ref="A169:A171"/>
    <mergeCell ref="E254:E255"/>
    <mergeCell ref="B263:B264"/>
    <mergeCell ref="D263:D264"/>
    <mergeCell ref="E263:E264"/>
    <mergeCell ref="B206:B207"/>
    <mergeCell ref="D206:D207"/>
    <mergeCell ref="E206:E207"/>
    <mergeCell ref="B227:B228"/>
    <mergeCell ref="D227:D228"/>
    <mergeCell ref="E227:E228"/>
    <mergeCell ref="B182:B183"/>
    <mergeCell ref="A175:E175"/>
    <mergeCell ref="E179:E180"/>
    <mergeCell ref="E176:E177"/>
    <mergeCell ref="B179:B180"/>
    <mergeCell ref="D203:D204"/>
    <mergeCell ref="B176:B177"/>
    <mergeCell ref="E182:E183"/>
    <mergeCell ref="E236:E237"/>
    <mergeCell ref="E124:E125"/>
    <mergeCell ref="E54:E56"/>
    <mergeCell ref="E57:E59"/>
    <mergeCell ref="E60:E62"/>
    <mergeCell ref="B103:B104"/>
    <mergeCell ref="D106:D107"/>
    <mergeCell ref="E70:E71"/>
    <mergeCell ref="B115:B116"/>
    <mergeCell ref="B118:B119"/>
    <mergeCell ref="D118:D119"/>
    <mergeCell ref="E121:E122"/>
    <mergeCell ref="D103:D104"/>
    <mergeCell ref="D112:D113"/>
    <mergeCell ref="B109:B110"/>
    <mergeCell ref="D60:D61"/>
    <mergeCell ref="E64:E65"/>
    <mergeCell ref="B85:B86"/>
    <mergeCell ref="D85:D86"/>
    <mergeCell ref="B82:B83"/>
    <mergeCell ref="D82:D83"/>
    <mergeCell ref="D57:D58"/>
    <mergeCell ref="B852:B853"/>
    <mergeCell ref="D852:D853"/>
    <mergeCell ref="E852:E853"/>
    <mergeCell ref="F852:F853"/>
    <mergeCell ref="A842:E842"/>
    <mergeCell ref="A843:A846"/>
    <mergeCell ref="B843:B844"/>
    <mergeCell ref="D843:D844"/>
    <mergeCell ref="E844:E845"/>
    <mergeCell ref="F844:F845"/>
    <mergeCell ref="A847:E847"/>
    <mergeCell ref="A849:A853"/>
    <mergeCell ref="B849:B850"/>
    <mergeCell ref="D849:D850"/>
    <mergeCell ref="E849:E850"/>
    <mergeCell ref="F849:F850"/>
    <mergeCell ref="A840:A841"/>
    <mergeCell ref="A816:A817"/>
    <mergeCell ref="A813:A814"/>
    <mergeCell ref="A764:A765"/>
    <mergeCell ref="A788:A789"/>
    <mergeCell ref="D805:D806"/>
    <mergeCell ref="E805:E806"/>
    <mergeCell ref="A810:A811"/>
    <mergeCell ref="E785:E786"/>
    <mergeCell ref="A782:A786"/>
    <mergeCell ref="D782:D783"/>
    <mergeCell ref="E782:E783"/>
    <mergeCell ref="D785:D786"/>
    <mergeCell ref="B757:B758"/>
    <mergeCell ref="D757:D758"/>
    <mergeCell ref="E757:E758"/>
    <mergeCell ref="C758:C759"/>
    <mergeCell ref="E803:E804"/>
    <mergeCell ref="D788:D789"/>
    <mergeCell ref="E797:E798"/>
    <mergeCell ref="E788:E789"/>
    <mergeCell ref="B764:B765"/>
    <mergeCell ref="E791:E792"/>
    <mergeCell ref="E793:E794"/>
    <mergeCell ref="E795:E796"/>
    <mergeCell ref="D797:D798"/>
    <mergeCell ref="A760:E760"/>
    <mergeCell ref="D764:D765"/>
    <mergeCell ref="C762:C763"/>
    <mergeCell ref="A791:A796"/>
    <mergeCell ref="A836:E836"/>
    <mergeCell ref="B837:B838"/>
    <mergeCell ref="D837:D838"/>
    <mergeCell ref="E837:E838"/>
    <mergeCell ref="F837:F838"/>
    <mergeCell ref="A830:A831"/>
    <mergeCell ref="D833:D834"/>
    <mergeCell ref="E833:E834"/>
    <mergeCell ref="A833:A835"/>
    <mergeCell ref="B203:B204"/>
    <mergeCell ref="B197:B198"/>
    <mergeCell ref="D224:D225"/>
    <mergeCell ref="A4:E4"/>
    <mergeCell ref="A405:A409"/>
    <mergeCell ref="A368:A371"/>
    <mergeCell ref="B45:B46"/>
    <mergeCell ref="D45:D46"/>
    <mergeCell ref="D33:D34"/>
    <mergeCell ref="B51:B52"/>
    <mergeCell ref="A121:A122"/>
    <mergeCell ref="D73:D74"/>
    <mergeCell ref="E100:E101"/>
    <mergeCell ref="E109:E110"/>
    <mergeCell ref="E127:E128"/>
    <mergeCell ref="E115:E116"/>
    <mergeCell ref="E91:E92"/>
    <mergeCell ref="E67:E68"/>
    <mergeCell ref="E97:E98"/>
    <mergeCell ref="E12:E14"/>
    <mergeCell ref="A127:A131"/>
    <mergeCell ref="E45:E47"/>
    <mergeCell ref="E48:E50"/>
    <mergeCell ref="E51:E53"/>
    <mergeCell ref="A797:A806"/>
    <mergeCell ref="E813:E814"/>
    <mergeCell ref="D807:D808"/>
    <mergeCell ref="E807:E808"/>
    <mergeCell ref="D818:D819"/>
    <mergeCell ref="B827:B828"/>
    <mergeCell ref="B590:B591"/>
    <mergeCell ref="D590:D591"/>
    <mergeCell ref="E239:E240"/>
    <mergeCell ref="E251:E252"/>
    <mergeCell ref="B732:B734"/>
    <mergeCell ref="C751:C752"/>
    <mergeCell ref="E746:E747"/>
    <mergeCell ref="E742:E743"/>
    <mergeCell ref="E750:E751"/>
    <mergeCell ref="B738:B740"/>
    <mergeCell ref="D738:D739"/>
    <mergeCell ref="D827:D828"/>
    <mergeCell ref="E827:E828"/>
    <mergeCell ref="A774:A776"/>
    <mergeCell ref="B774:B775"/>
    <mergeCell ref="D774:D775"/>
    <mergeCell ref="E774:E775"/>
    <mergeCell ref="E732:E733"/>
    <mergeCell ref="E799:E800"/>
    <mergeCell ref="D801:D802"/>
    <mergeCell ref="E801:E802"/>
    <mergeCell ref="D803:D804"/>
    <mergeCell ref="D824:D825"/>
    <mergeCell ref="D830:D831"/>
    <mergeCell ref="E830:E831"/>
    <mergeCell ref="D810:D811"/>
    <mergeCell ref="E810:E811"/>
    <mergeCell ref="D813:D814"/>
    <mergeCell ref="D816:D817"/>
    <mergeCell ref="E816:E817"/>
    <mergeCell ref="E824:E825"/>
    <mergeCell ref="E818:E819"/>
    <mergeCell ref="D821:D822"/>
    <mergeCell ref="E821:E822"/>
    <mergeCell ref="D799:D800"/>
    <mergeCell ref="A281:A283"/>
    <mergeCell ref="D260:D261"/>
    <mergeCell ref="B329:B330"/>
    <mergeCell ref="B317:B318"/>
    <mergeCell ref="D317:D318"/>
    <mergeCell ref="D314:D315"/>
    <mergeCell ref="B314:B315"/>
    <mergeCell ref="A317:A319"/>
    <mergeCell ref="B305:B306"/>
    <mergeCell ref="D305:D306"/>
    <mergeCell ref="D272:D273"/>
    <mergeCell ref="A287:A289"/>
    <mergeCell ref="D266:D267"/>
    <mergeCell ref="B281:B282"/>
    <mergeCell ref="D281:D282"/>
    <mergeCell ref="B299:B300"/>
    <mergeCell ref="A299:A300"/>
    <mergeCell ref="A290:A292"/>
    <mergeCell ref="A313:A315"/>
    <mergeCell ref="B308:B309"/>
    <mergeCell ref="A329:A330"/>
    <mergeCell ref="B266:B267"/>
    <mergeCell ref="D293:D294"/>
    <mergeCell ref="B275:B276"/>
    <mergeCell ref="A200:A202"/>
    <mergeCell ref="E224:E225"/>
    <mergeCell ref="B54:B55"/>
    <mergeCell ref="D54:D55"/>
    <mergeCell ref="A76:A78"/>
    <mergeCell ref="A63:E63"/>
    <mergeCell ref="D97:D98"/>
    <mergeCell ref="A341:A345"/>
    <mergeCell ref="B284:B285"/>
    <mergeCell ref="D284:D285"/>
    <mergeCell ref="D308:D309"/>
    <mergeCell ref="A284:A286"/>
    <mergeCell ref="D275:D276"/>
    <mergeCell ref="A260:A265"/>
    <mergeCell ref="B293:B294"/>
    <mergeCell ref="B290:B291"/>
    <mergeCell ref="D290:D291"/>
    <mergeCell ref="A293:A298"/>
    <mergeCell ref="B296:B297"/>
    <mergeCell ref="D296:D297"/>
    <mergeCell ref="D287:D288"/>
    <mergeCell ref="A275:A276"/>
    <mergeCell ref="B287:B288"/>
    <mergeCell ref="A266:A271"/>
    <mergeCell ref="D1:D3"/>
    <mergeCell ref="E1:E3"/>
    <mergeCell ref="C1:C3"/>
    <mergeCell ref="A1:A3"/>
    <mergeCell ref="B1:B3"/>
    <mergeCell ref="A194:A195"/>
    <mergeCell ref="E169:E170"/>
    <mergeCell ref="E230:E231"/>
    <mergeCell ref="E151:E152"/>
    <mergeCell ref="E209:E210"/>
    <mergeCell ref="E221:E222"/>
    <mergeCell ref="B188:B189"/>
    <mergeCell ref="E200:E201"/>
    <mergeCell ref="E194:E195"/>
    <mergeCell ref="D182:D183"/>
    <mergeCell ref="E188:E189"/>
    <mergeCell ref="E185:E186"/>
    <mergeCell ref="E218:E219"/>
    <mergeCell ref="D169:D170"/>
    <mergeCell ref="B169:B170"/>
    <mergeCell ref="B154:B155"/>
    <mergeCell ref="D154:D155"/>
    <mergeCell ref="A188:A189"/>
    <mergeCell ref="A212:A213"/>
    <mergeCell ref="A251:A259"/>
    <mergeCell ref="A209:A210"/>
    <mergeCell ref="D230:D231"/>
    <mergeCell ref="B209:B210"/>
    <mergeCell ref="A242:A249"/>
    <mergeCell ref="A239:A240"/>
    <mergeCell ref="A236:A237"/>
    <mergeCell ref="A215:A220"/>
    <mergeCell ref="D248:D249"/>
    <mergeCell ref="B215:B216"/>
    <mergeCell ref="B218:B219"/>
    <mergeCell ref="D209:D210"/>
    <mergeCell ref="A230:A234"/>
    <mergeCell ref="D215:D216"/>
    <mergeCell ref="B212:B213"/>
    <mergeCell ref="D212:D213"/>
    <mergeCell ref="B224:B225"/>
    <mergeCell ref="D233:D234"/>
    <mergeCell ref="B233:B234"/>
    <mergeCell ref="D218:D219"/>
    <mergeCell ref="B245:B246"/>
    <mergeCell ref="D239:D240"/>
    <mergeCell ref="D242:D243"/>
    <mergeCell ref="B248:B249"/>
    <mergeCell ref="D424:D425"/>
    <mergeCell ref="B398:B399"/>
    <mergeCell ref="D389:D390"/>
    <mergeCell ref="E387:E388"/>
    <mergeCell ref="B391:B392"/>
    <mergeCell ref="D391:D392"/>
    <mergeCell ref="E391:E392"/>
    <mergeCell ref="B575:B576"/>
    <mergeCell ref="C591:C592"/>
    <mergeCell ref="C588:C589"/>
    <mergeCell ref="B498:B499"/>
    <mergeCell ref="B506:B507"/>
    <mergeCell ref="D520:D521"/>
    <mergeCell ref="E537:E538"/>
    <mergeCell ref="E583:E584"/>
    <mergeCell ref="D434:D435"/>
    <mergeCell ref="B571:B572"/>
    <mergeCell ref="D532:D533"/>
    <mergeCell ref="E532:E533"/>
    <mergeCell ref="C580:C581"/>
    <mergeCell ref="B540:B541"/>
    <mergeCell ref="C568:C569"/>
    <mergeCell ref="C419:C420"/>
    <mergeCell ref="D430:D431"/>
    <mergeCell ref="B556:B557"/>
    <mergeCell ref="D571:D572"/>
    <mergeCell ref="A578:E578"/>
    <mergeCell ref="E587:E588"/>
    <mergeCell ref="A556:A560"/>
    <mergeCell ref="D609:D610"/>
    <mergeCell ref="A567:A573"/>
    <mergeCell ref="E563:E564"/>
    <mergeCell ref="B567:B568"/>
    <mergeCell ref="A609:A614"/>
    <mergeCell ref="B600:E600"/>
    <mergeCell ref="D612:D613"/>
    <mergeCell ref="E590:E591"/>
    <mergeCell ref="B587:B588"/>
    <mergeCell ref="A575:A577"/>
    <mergeCell ref="E612:E613"/>
    <mergeCell ref="D575:D576"/>
    <mergeCell ref="E575:E576"/>
    <mergeCell ref="E579:E580"/>
    <mergeCell ref="E559:E560"/>
    <mergeCell ref="C560:C561"/>
    <mergeCell ref="B582:E582"/>
    <mergeCell ref="B583:B584"/>
    <mergeCell ref="D583:D584"/>
    <mergeCell ref="B579:B580"/>
    <mergeCell ref="B714:B715"/>
    <mergeCell ref="D714:D715"/>
    <mergeCell ref="B717:B718"/>
    <mergeCell ref="E729:E730"/>
    <mergeCell ref="B723:B724"/>
    <mergeCell ref="D723:D724"/>
    <mergeCell ref="E723:E724"/>
    <mergeCell ref="C724:C725"/>
    <mergeCell ref="B726:B727"/>
    <mergeCell ref="D726:D727"/>
    <mergeCell ref="E726:E727"/>
    <mergeCell ref="C727:C728"/>
    <mergeCell ref="E714:E715"/>
    <mergeCell ref="C715:C716"/>
    <mergeCell ref="E720:E721"/>
    <mergeCell ref="B720:B721"/>
    <mergeCell ref="D720:D721"/>
    <mergeCell ref="B729:B730"/>
    <mergeCell ref="C718:C719"/>
    <mergeCell ref="D717:D718"/>
    <mergeCell ref="D729:D730"/>
    <mergeCell ref="B546:B547"/>
    <mergeCell ref="A692:A695"/>
    <mergeCell ref="B623:B624"/>
    <mergeCell ref="B711:B712"/>
    <mergeCell ref="D711:D712"/>
    <mergeCell ref="E711:E712"/>
    <mergeCell ref="B662:B663"/>
    <mergeCell ref="D665:D666"/>
    <mergeCell ref="E679:E680"/>
    <mergeCell ref="C712:C713"/>
    <mergeCell ref="D704:D705"/>
    <mergeCell ref="D707:D708"/>
    <mergeCell ref="E707:E708"/>
    <mergeCell ref="B612:B614"/>
    <mergeCell ref="B562:E562"/>
    <mergeCell ref="B570:E570"/>
    <mergeCell ref="D552:D553"/>
    <mergeCell ref="D563:D564"/>
    <mergeCell ref="E604:E605"/>
    <mergeCell ref="A586:E586"/>
    <mergeCell ref="E601:E602"/>
    <mergeCell ref="A579:A585"/>
    <mergeCell ref="B606:B607"/>
    <mergeCell ref="D606:D607"/>
    <mergeCell ref="D689:D690"/>
    <mergeCell ref="B676:B677"/>
    <mergeCell ref="C721:C722"/>
    <mergeCell ref="D620:D621"/>
    <mergeCell ref="B401:B402"/>
    <mergeCell ref="D401:D402"/>
    <mergeCell ref="D407:D408"/>
    <mergeCell ref="D672:D673"/>
    <mergeCell ref="B620:B621"/>
    <mergeCell ref="B655:B656"/>
    <mergeCell ref="D655:D656"/>
    <mergeCell ref="C666:C667"/>
    <mergeCell ref="B654:E654"/>
    <mergeCell ref="C621:C622"/>
    <mergeCell ref="B626:B627"/>
    <mergeCell ref="D626:D627"/>
    <mergeCell ref="E665:E666"/>
    <mergeCell ref="A661:E661"/>
    <mergeCell ref="E620:E621"/>
    <mergeCell ref="B639:B640"/>
    <mergeCell ref="D658:D659"/>
    <mergeCell ref="E658:E659"/>
    <mergeCell ref="C656:C657"/>
    <mergeCell ref="E655:E656"/>
    <mergeCell ref="A710:E710"/>
    <mergeCell ref="B672:B673"/>
    <mergeCell ref="C677:C678"/>
    <mergeCell ref="A696:E696"/>
    <mergeCell ref="B692:B693"/>
    <mergeCell ref="E692:E693"/>
    <mergeCell ref="B688:E688"/>
    <mergeCell ref="D692:D693"/>
    <mergeCell ref="B643:B644"/>
    <mergeCell ref="B650:B651"/>
    <mergeCell ref="D685:D686"/>
    <mergeCell ref="E672:E673"/>
    <mergeCell ref="B685:B686"/>
    <mergeCell ref="B668:E668"/>
    <mergeCell ref="C686:C687"/>
    <mergeCell ref="B679:B680"/>
    <mergeCell ref="C663:C664"/>
    <mergeCell ref="D646:D647"/>
    <mergeCell ref="A655:A656"/>
    <mergeCell ref="B669:B670"/>
    <mergeCell ref="B646:B647"/>
    <mergeCell ref="B707:B708"/>
    <mergeCell ref="E682:E683"/>
    <mergeCell ref="C683:C684"/>
    <mergeCell ref="B601:B602"/>
    <mergeCell ref="D601:D602"/>
    <mergeCell ref="E735:E736"/>
    <mergeCell ref="C736:C737"/>
    <mergeCell ref="D732:D733"/>
    <mergeCell ref="C428:C429"/>
    <mergeCell ref="B735:B737"/>
    <mergeCell ref="D587:D588"/>
    <mergeCell ref="A566:E566"/>
    <mergeCell ref="B563:B564"/>
    <mergeCell ref="D478:D479"/>
    <mergeCell ref="B549:B550"/>
    <mergeCell ref="D549:D550"/>
    <mergeCell ref="E549:E550"/>
    <mergeCell ref="C557:C558"/>
    <mergeCell ref="A555:E555"/>
    <mergeCell ref="E556:E557"/>
    <mergeCell ref="C630:C631"/>
    <mergeCell ref="E629:E630"/>
    <mergeCell ref="A639:A641"/>
    <mergeCell ref="D679:D680"/>
    <mergeCell ref="E689:E690"/>
    <mergeCell ref="A675:E675"/>
    <mergeCell ref="A672:A674"/>
    <mergeCell ref="D750:D751"/>
    <mergeCell ref="B750:B751"/>
    <mergeCell ref="C747:C748"/>
    <mergeCell ref="A732:A737"/>
    <mergeCell ref="D735:D736"/>
    <mergeCell ref="A742:A759"/>
    <mergeCell ref="E738:E739"/>
    <mergeCell ref="E771:E772"/>
    <mergeCell ref="E768:E769"/>
    <mergeCell ref="D771:D772"/>
    <mergeCell ref="B771:B772"/>
    <mergeCell ref="A767:E767"/>
    <mergeCell ref="A761:A762"/>
    <mergeCell ref="B761:B762"/>
    <mergeCell ref="D761:D762"/>
    <mergeCell ref="B768:B769"/>
    <mergeCell ref="E761:E763"/>
    <mergeCell ref="E764:E766"/>
    <mergeCell ref="D768:D769"/>
    <mergeCell ref="C743:C744"/>
    <mergeCell ref="A741:E741"/>
    <mergeCell ref="B746:B747"/>
    <mergeCell ref="D746:D747"/>
    <mergeCell ref="E636:E637"/>
    <mergeCell ref="D650:D651"/>
    <mergeCell ref="A642:E642"/>
    <mergeCell ref="C651:C653"/>
    <mergeCell ref="C647:C649"/>
    <mergeCell ref="E646:E647"/>
    <mergeCell ref="D643:D644"/>
    <mergeCell ref="D639:D640"/>
    <mergeCell ref="B742:B743"/>
    <mergeCell ref="D742:D743"/>
    <mergeCell ref="A711:A722"/>
    <mergeCell ref="E704:E705"/>
    <mergeCell ref="A729:A730"/>
    <mergeCell ref="B658:B659"/>
    <mergeCell ref="E676:E677"/>
    <mergeCell ref="E685:E686"/>
    <mergeCell ref="E669:E670"/>
    <mergeCell ref="E650:E651"/>
    <mergeCell ref="C680:C681"/>
    <mergeCell ref="B682:B683"/>
    <mergeCell ref="E662:E663"/>
    <mergeCell ref="D669:D670"/>
    <mergeCell ref="E639:E640"/>
    <mergeCell ref="B665:B666"/>
    <mergeCell ref="B689:B690"/>
    <mergeCell ref="B694:B695"/>
    <mergeCell ref="D694:D695"/>
    <mergeCell ref="E694:E695"/>
    <mergeCell ref="D676:D677"/>
    <mergeCell ref="D636:D637"/>
    <mergeCell ref="C739:C740"/>
    <mergeCell ref="A778:A779"/>
    <mergeCell ref="A697:A706"/>
    <mergeCell ref="B697:B698"/>
    <mergeCell ref="D697:D698"/>
    <mergeCell ref="E697:E698"/>
    <mergeCell ref="C698:C699"/>
    <mergeCell ref="B703:E703"/>
    <mergeCell ref="B704:B705"/>
    <mergeCell ref="C705:C706"/>
    <mergeCell ref="A707:A709"/>
    <mergeCell ref="B700:B701"/>
    <mergeCell ref="D700:D701"/>
    <mergeCell ref="E700:E701"/>
    <mergeCell ref="C701:C702"/>
    <mergeCell ref="D662:D663"/>
    <mergeCell ref="E778:E779"/>
    <mergeCell ref="B636:B637"/>
    <mergeCell ref="E643:E644"/>
    <mergeCell ref="C644:C645"/>
    <mergeCell ref="A662:A671"/>
    <mergeCell ref="D682:D683"/>
    <mergeCell ref="E305:E306"/>
    <mergeCell ref="B323:B324"/>
    <mergeCell ref="B543:B544"/>
    <mergeCell ref="E567:E568"/>
    <mergeCell ref="D567:D568"/>
    <mergeCell ref="E546:E547"/>
    <mergeCell ref="B552:B553"/>
    <mergeCell ref="D556:D557"/>
    <mergeCell ref="E540:E541"/>
    <mergeCell ref="A401:A403"/>
    <mergeCell ref="B404:B406"/>
    <mergeCell ref="B407:B409"/>
    <mergeCell ref="A484:A486"/>
    <mergeCell ref="D387:D388"/>
    <mergeCell ref="B383:B384"/>
    <mergeCell ref="D381:D382"/>
    <mergeCell ref="D385:D386"/>
    <mergeCell ref="E368:E369"/>
    <mergeCell ref="E373:E374"/>
    <mergeCell ref="B427:B428"/>
    <mergeCell ref="E418:E419"/>
    <mergeCell ref="C467:C469"/>
    <mergeCell ref="D462:D463"/>
    <mergeCell ref="C463:C465"/>
    <mergeCell ref="E478:E479"/>
    <mergeCell ref="A398:A399"/>
    <mergeCell ref="A335:A337"/>
    <mergeCell ref="A338:A340"/>
    <mergeCell ref="A326:A327"/>
    <mergeCell ref="A410:A413"/>
    <mergeCell ref="E395:E396"/>
    <mergeCell ref="E329:E330"/>
    <mergeCell ref="E332:E333"/>
    <mergeCell ref="D438:D439"/>
    <mergeCell ref="B387:B388"/>
    <mergeCell ref="E401:E402"/>
    <mergeCell ref="B421:B422"/>
    <mergeCell ref="D421:D422"/>
    <mergeCell ref="E421:E422"/>
    <mergeCell ref="B430:B431"/>
    <mergeCell ref="E430:E431"/>
    <mergeCell ref="E398:E399"/>
    <mergeCell ref="E427:E428"/>
    <mergeCell ref="D415:D416"/>
    <mergeCell ref="A352:A363"/>
    <mergeCell ref="E383:E384"/>
    <mergeCell ref="E365:E366"/>
    <mergeCell ref="E287:E288"/>
    <mergeCell ref="A351:E351"/>
    <mergeCell ref="D354:D355"/>
    <mergeCell ref="E354:E355"/>
    <mergeCell ref="B354:B355"/>
    <mergeCell ref="B341:B342"/>
    <mergeCell ref="D341:D342"/>
    <mergeCell ref="B356:B357"/>
    <mergeCell ref="D356:D357"/>
    <mergeCell ref="B360:B361"/>
    <mergeCell ref="D360:D361"/>
    <mergeCell ref="D344:D345"/>
    <mergeCell ref="D352:D353"/>
    <mergeCell ref="E341:E342"/>
    <mergeCell ref="E347:E349"/>
    <mergeCell ref="B344:B345"/>
    <mergeCell ref="E296:E297"/>
    <mergeCell ref="E311:E312"/>
    <mergeCell ref="D579:D580"/>
    <mergeCell ref="B302:B303"/>
    <mergeCell ref="D302:D303"/>
    <mergeCell ref="E302:E303"/>
    <mergeCell ref="E293:E294"/>
    <mergeCell ref="B326:B327"/>
    <mergeCell ref="E299:E300"/>
    <mergeCell ref="D299:D300"/>
    <mergeCell ref="E323:E324"/>
    <mergeCell ref="D323:D324"/>
    <mergeCell ref="B311:B312"/>
    <mergeCell ref="D311:D312"/>
    <mergeCell ref="B320:B321"/>
    <mergeCell ref="E320:E321"/>
    <mergeCell ref="D320:D321"/>
    <mergeCell ref="B559:B560"/>
    <mergeCell ref="D338:D339"/>
    <mergeCell ref="B389:B390"/>
    <mergeCell ref="B375:B376"/>
    <mergeCell ref="D375:D376"/>
    <mergeCell ref="E375:E376"/>
    <mergeCell ref="C422:C423"/>
    <mergeCell ref="E335:E336"/>
    <mergeCell ref="E389:E390"/>
    <mergeCell ref="B537:B538"/>
    <mergeCell ref="B475:B476"/>
    <mergeCell ref="D475:D476"/>
    <mergeCell ref="C455:C457"/>
    <mergeCell ref="C440:C441"/>
    <mergeCell ref="D481:D482"/>
    <mergeCell ref="B458:B459"/>
    <mergeCell ref="B462:B463"/>
    <mergeCell ref="D427:D428"/>
    <mergeCell ref="C431:C432"/>
    <mergeCell ref="C533:C534"/>
    <mergeCell ref="B484:B485"/>
    <mergeCell ref="D510:D511"/>
    <mergeCell ref="C486:C487"/>
    <mergeCell ref="C516:C517"/>
    <mergeCell ref="B502:B503"/>
    <mergeCell ref="B478:B479"/>
    <mergeCell ref="B474:E474"/>
    <mergeCell ref="C459:C461"/>
    <mergeCell ref="D491:D492"/>
    <mergeCell ref="B510:B511"/>
    <mergeCell ref="E358:E359"/>
    <mergeCell ref="E385:E386"/>
    <mergeCell ref="D373:D374"/>
    <mergeCell ref="E379:E380"/>
    <mergeCell ref="E356:E357"/>
    <mergeCell ref="E360:E361"/>
    <mergeCell ref="C503:C505"/>
    <mergeCell ref="E484:E485"/>
    <mergeCell ref="D495:D496"/>
    <mergeCell ref="E460:E461"/>
    <mergeCell ref="E463:E464"/>
    <mergeCell ref="E491:E492"/>
    <mergeCell ref="D398:D399"/>
    <mergeCell ref="D358:D359"/>
    <mergeCell ref="D362:D363"/>
    <mergeCell ref="B424:B425"/>
    <mergeCell ref="B365:B366"/>
    <mergeCell ref="D365:D366"/>
    <mergeCell ref="B358:B359"/>
    <mergeCell ref="B362:B363"/>
    <mergeCell ref="E377:E378"/>
    <mergeCell ref="D418:D419"/>
    <mergeCell ref="E498:E499"/>
    <mergeCell ref="C521:C523"/>
    <mergeCell ref="B524:B525"/>
    <mergeCell ref="D524:D525"/>
    <mergeCell ref="E524:E525"/>
    <mergeCell ref="C525:C527"/>
    <mergeCell ref="B528:B529"/>
    <mergeCell ref="D515:D516"/>
    <mergeCell ref="E515:E516"/>
    <mergeCell ref="B518:E518"/>
    <mergeCell ref="D528:D529"/>
    <mergeCell ref="E528:E529"/>
    <mergeCell ref="C529:C531"/>
    <mergeCell ref="E407:E408"/>
    <mergeCell ref="A109:A110"/>
    <mergeCell ref="B148:B149"/>
    <mergeCell ref="B88:B89"/>
    <mergeCell ref="A139:A141"/>
    <mergeCell ref="B133:B134"/>
    <mergeCell ref="D133:D134"/>
    <mergeCell ref="D127:D128"/>
    <mergeCell ref="B185:B186"/>
    <mergeCell ref="B194:B195"/>
    <mergeCell ref="B368:B369"/>
    <mergeCell ref="D368:D369"/>
    <mergeCell ref="B269:B270"/>
    <mergeCell ref="D269:D270"/>
    <mergeCell ref="E245:E246"/>
    <mergeCell ref="E248:E249"/>
    <mergeCell ref="E242:E243"/>
    <mergeCell ref="E215:E216"/>
    <mergeCell ref="E148:E149"/>
    <mergeCell ref="E260:E261"/>
    <mergeCell ref="B352:B353"/>
    <mergeCell ref="B338:B339"/>
    <mergeCell ref="E281:E282"/>
    <mergeCell ref="E344:E345"/>
    <mergeCell ref="A543:A554"/>
    <mergeCell ref="E506:E507"/>
    <mergeCell ref="D559:D560"/>
    <mergeCell ref="D540:D541"/>
    <mergeCell ref="B520:B521"/>
    <mergeCell ref="B97:B98"/>
    <mergeCell ref="A88:A95"/>
    <mergeCell ref="B112:B113"/>
    <mergeCell ref="E338:E339"/>
    <mergeCell ref="A350:E350"/>
    <mergeCell ref="E381:E382"/>
    <mergeCell ref="B373:B374"/>
    <mergeCell ref="E139:E140"/>
    <mergeCell ref="E352:E353"/>
    <mergeCell ref="A372:E372"/>
    <mergeCell ref="A365:A367"/>
    <mergeCell ref="E362:E363"/>
    <mergeCell ref="B379:B380"/>
    <mergeCell ref="E145:E146"/>
    <mergeCell ref="E284:E285"/>
    <mergeCell ref="D148:D149"/>
    <mergeCell ref="D188:D189"/>
    <mergeCell ref="D160:D161"/>
    <mergeCell ref="D157:D158"/>
    <mergeCell ref="E39:E41"/>
    <mergeCell ref="E73:E74"/>
    <mergeCell ref="E27:E29"/>
    <mergeCell ref="D70:D71"/>
    <mergeCell ref="E76:E77"/>
    <mergeCell ref="E79:E80"/>
    <mergeCell ref="E85:E86"/>
    <mergeCell ref="E94:E95"/>
    <mergeCell ref="D88:D89"/>
    <mergeCell ref="D79:D80"/>
    <mergeCell ref="E42:E44"/>
    <mergeCell ref="E82:E83"/>
    <mergeCell ref="D42:D43"/>
    <mergeCell ref="D64:D65"/>
    <mergeCell ref="D67:D68"/>
    <mergeCell ref="D51:D52"/>
    <mergeCell ref="D39:D40"/>
    <mergeCell ref="E88:E89"/>
    <mergeCell ref="D48:D49"/>
    <mergeCell ref="A5:E5"/>
    <mergeCell ref="D36:D37"/>
    <mergeCell ref="B30:B31"/>
    <mergeCell ref="E15:E17"/>
    <mergeCell ref="E18:E20"/>
    <mergeCell ref="E6:E8"/>
    <mergeCell ref="E9:E11"/>
    <mergeCell ref="D30:D31"/>
    <mergeCell ref="E21:E23"/>
    <mergeCell ref="E24:E26"/>
    <mergeCell ref="E30:E32"/>
    <mergeCell ref="E33:E35"/>
    <mergeCell ref="A27:A28"/>
    <mergeCell ref="E36:E38"/>
    <mergeCell ref="B33:B34"/>
    <mergeCell ref="B36:B37"/>
    <mergeCell ref="B27:B28"/>
    <mergeCell ref="B9:B11"/>
    <mergeCell ref="B12:B14"/>
    <mergeCell ref="A15:A25"/>
    <mergeCell ref="B24:B25"/>
    <mergeCell ref="A9:A13"/>
    <mergeCell ref="D94:D95"/>
    <mergeCell ref="B21:B22"/>
    <mergeCell ref="B39:B40"/>
    <mergeCell ref="B94:B95"/>
    <mergeCell ref="B48:B49"/>
    <mergeCell ref="B57:B58"/>
    <mergeCell ref="B76:B77"/>
    <mergeCell ref="D76:D77"/>
    <mergeCell ref="B70:B71"/>
    <mergeCell ref="D91:D92"/>
    <mergeCell ref="B79:B80"/>
    <mergeCell ref="B42:B43"/>
    <mergeCell ref="B73:B74"/>
    <mergeCell ref="A79:A80"/>
    <mergeCell ref="A48:A55"/>
    <mergeCell ref="A60:A62"/>
    <mergeCell ref="A64:A66"/>
    <mergeCell ref="B91:B92"/>
    <mergeCell ref="B100:B101"/>
    <mergeCell ref="A148:A149"/>
    <mergeCell ref="B67:B68"/>
    <mergeCell ref="A57:A59"/>
    <mergeCell ref="B172:B173"/>
    <mergeCell ref="D172:D173"/>
    <mergeCell ref="D176:D177"/>
    <mergeCell ref="D163:D164"/>
    <mergeCell ref="B151:B152"/>
    <mergeCell ref="D151:D152"/>
    <mergeCell ref="B130:B131"/>
    <mergeCell ref="D124:D125"/>
    <mergeCell ref="D145:D146"/>
    <mergeCell ref="B124:B125"/>
    <mergeCell ref="D130:D131"/>
    <mergeCell ref="E163:E164"/>
    <mergeCell ref="B6:B8"/>
    <mergeCell ref="A157:A158"/>
    <mergeCell ref="A6:A7"/>
    <mergeCell ref="B18:B19"/>
    <mergeCell ref="B15:B17"/>
    <mergeCell ref="B377:B378"/>
    <mergeCell ref="D379:D380"/>
    <mergeCell ref="B415:B416"/>
    <mergeCell ref="D404:D405"/>
    <mergeCell ref="E410:E411"/>
    <mergeCell ref="B381:B382"/>
    <mergeCell ref="D377:D378"/>
    <mergeCell ref="B385:B386"/>
    <mergeCell ref="E404:E405"/>
    <mergeCell ref="E415:E416"/>
    <mergeCell ref="C416:C417"/>
    <mergeCell ref="D179:D180"/>
    <mergeCell ref="A145:A146"/>
    <mergeCell ref="A133:A134"/>
    <mergeCell ref="A160:A161"/>
    <mergeCell ref="B64:B65"/>
    <mergeCell ref="B60:B61"/>
    <mergeCell ref="A73:A74"/>
    <mergeCell ref="B635:E635"/>
    <mergeCell ref="E626:E627"/>
    <mergeCell ref="C627:C628"/>
    <mergeCell ref="D629:D630"/>
    <mergeCell ref="B629:B630"/>
    <mergeCell ref="A619:E619"/>
    <mergeCell ref="B609:B610"/>
    <mergeCell ref="D623:D624"/>
    <mergeCell ref="B632:B633"/>
    <mergeCell ref="D632:D633"/>
    <mergeCell ref="E632:E633"/>
    <mergeCell ref="C633:C634"/>
    <mergeCell ref="B616:B617"/>
    <mergeCell ref="D616:D617"/>
    <mergeCell ref="E616:E617"/>
    <mergeCell ref="E623:E624"/>
    <mergeCell ref="D543:D544"/>
    <mergeCell ref="E543:E544"/>
    <mergeCell ref="E571:E572"/>
    <mergeCell ref="B615:E615"/>
    <mergeCell ref="E442:E443"/>
    <mergeCell ref="D506:D507"/>
    <mergeCell ref="D546:D547"/>
    <mergeCell ref="E552:E553"/>
    <mergeCell ref="D537:D538"/>
    <mergeCell ref="B442:B443"/>
    <mergeCell ref="D466:D467"/>
    <mergeCell ref="D470:D471"/>
    <mergeCell ref="D484:D485"/>
    <mergeCell ref="B470:B471"/>
    <mergeCell ref="E481:E482"/>
    <mergeCell ref="C492:C493"/>
    <mergeCell ref="B495:B496"/>
    <mergeCell ref="E510:E511"/>
    <mergeCell ref="C613:C614"/>
    <mergeCell ref="B454:B455"/>
    <mergeCell ref="D498:D499"/>
    <mergeCell ref="B450:B451"/>
    <mergeCell ref="D450:D451"/>
    <mergeCell ref="E475:E476"/>
    <mergeCell ref="B466:B467"/>
    <mergeCell ref="C489:C490"/>
    <mergeCell ref="A475:A480"/>
    <mergeCell ref="A536:E536"/>
    <mergeCell ref="A434:A437"/>
    <mergeCell ref="B434:B435"/>
    <mergeCell ref="D442:D443"/>
    <mergeCell ref="C444:C445"/>
    <mergeCell ref="E502:E503"/>
    <mergeCell ref="A442:A445"/>
    <mergeCell ref="A498:A500"/>
    <mergeCell ref="A481:A483"/>
    <mergeCell ref="D458:D459"/>
    <mergeCell ref="E495:E496"/>
    <mergeCell ref="D488:D489"/>
    <mergeCell ref="E488:E489"/>
    <mergeCell ref="E470:E471"/>
    <mergeCell ref="C471:C473"/>
    <mergeCell ref="D454:D455"/>
    <mergeCell ref="E450:E451"/>
    <mergeCell ref="E454:E455"/>
    <mergeCell ref="B453:E453"/>
    <mergeCell ref="E457:E458"/>
    <mergeCell ref="E520:E521"/>
    <mergeCell ref="E157:E158"/>
    <mergeCell ref="B200:B201"/>
    <mergeCell ref="D197:D198"/>
    <mergeCell ref="E314:E315"/>
    <mergeCell ref="D329:D330"/>
    <mergeCell ref="A608:E608"/>
    <mergeCell ref="A438:A441"/>
    <mergeCell ref="A450:A452"/>
    <mergeCell ref="D446:D447"/>
    <mergeCell ref="E446:E447"/>
    <mergeCell ref="E434:E435"/>
    <mergeCell ref="B438:B439"/>
    <mergeCell ref="A502:A517"/>
    <mergeCell ref="C511:C513"/>
    <mergeCell ref="B410:B413"/>
    <mergeCell ref="D410:D411"/>
    <mergeCell ref="E606:E607"/>
    <mergeCell ref="E438:E439"/>
    <mergeCell ref="A495:A496"/>
    <mergeCell ref="A454:A473"/>
    <mergeCell ref="E466:E467"/>
    <mergeCell ref="C507:C509"/>
    <mergeCell ref="B501:E501"/>
    <mergeCell ref="D502:D503"/>
    <mergeCell ref="B145:B146"/>
    <mergeCell ref="B139:B140"/>
    <mergeCell ref="D139:D140"/>
    <mergeCell ref="B127:B128"/>
    <mergeCell ref="B136:B137"/>
    <mergeCell ref="D136:D137"/>
    <mergeCell ref="E130:E131"/>
    <mergeCell ref="E136:E137"/>
    <mergeCell ref="E154:E155"/>
    <mergeCell ref="E133:E134"/>
    <mergeCell ref="D109:D110"/>
    <mergeCell ref="D115:D116"/>
    <mergeCell ref="D100:D101"/>
    <mergeCell ref="B121:B122"/>
    <mergeCell ref="E103:E104"/>
    <mergeCell ref="E106:E107"/>
    <mergeCell ref="E112:E113"/>
    <mergeCell ref="D121:D122"/>
    <mergeCell ref="E118:E119"/>
    <mergeCell ref="B106:B107"/>
    <mergeCell ref="E272:E273"/>
    <mergeCell ref="B393:B394"/>
    <mergeCell ref="D393:D394"/>
    <mergeCell ref="E393:E394"/>
    <mergeCell ref="B395:B396"/>
    <mergeCell ref="D395:D396"/>
    <mergeCell ref="E308:E309"/>
    <mergeCell ref="D166:D167"/>
    <mergeCell ref="E166:E167"/>
    <mergeCell ref="B239:B240"/>
    <mergeCell ref="B260:B261"/>
    <mergeCell ref="B332:B333"/>
    <mergeCell ref="D332:D333"/>
    <mergeCell ref="E317:E318"/>
    <mergeCell ref="B251:B252"/>
    <mergeCell ref="D236:D237"/>
    <mergeCell ref="E172:E173"/>
    <mergeCell ref="B191:B192"/>
    <mergeCell ref="D221:D222"/>
    <mergeCell ref="E191:E192"/>
    <mergeCell ref="E212:E213"/>
    <mergeCell ref="E197:E198"/>
    <mergeCell ref="B236:B237"/>
    <mergeCell ref="D194:D195"/>
    <mergeCell ref="C624:C625"/>
    <mergeCell ref="E290:E291"/>
    <mergeCell ref="D383:D384"/>
    <mergeCell ref="F48:F49"/>
    <mergeCell ref="B593:B594"/>
    <mergeCell ref="D593:D594"/>
    <mergeCell ref="E593:E594"/>
    <mergeCell ref="C594:C595"/>
    <mergeCell ref="B596:B597"/>
    <mergeCell ref="D596:D597"/>
    <mergeCell ref="E596:E597"/>
    <mergeCell ref="C597:C598"/>
    <mergeCell ref="B433:E433"/>
    <mergeCell ref="E424:E425"/>
    <mergeCell ref="B418:B419"/>
    <mergeCell ref="B414:E414"/>
    <mergeCell ref="C425:C426"/>
    <mergeCell ref="B142:B143"/>
    <mergeCell ref="D142:D143"/>
    <mergeCell ref="E142:E143"/>
    <mergeCell ref="B272:B273"/>
    <mergeCell ref="E275:E276"/>
    <mergeCell ref="E326:E327"/>
    <mergeCell ref="B335:B336"/>
  </mergeCells>
  <phoneticPr fontId="7" type="noConversion"/>
  <hyperlinks>
    <hyperlink ref="C177" r:id="rId1" xr:uid="{00000000-0004-0000-0000-000000000000}"/>
    <hyperlink ref="C183" r:id="rId2" xr:uid="{00000000-0004-0000-0000-000002000000}"/>
    <hyperlink ref="C189" r:id="rId3" xr:uid="{00000000-0004-0000-0000-000004000000}"/>
    <hyperlink ref="C210" r:id="rId4" xr:uid="{00000000-0004-0000-0000-000005000000}"/>
    <hyperlink ref="C216" r:id="rId5" xr:uid="{00000000-0004-0000-0000-000006000000}"/>
    <hyperlink ref="C122" r:id="rId6" xr:uid="{00000000-0004-0000-0000-000010000000}"/>
    <hyperlink ref="C128" r:id="rId7" xr:uid="{00000000-0004-0000-0000-000011000000}"/>
    <hyperlink ref="C134" r:id="rId8" xr:uid="{00000000-0004-0000-0000-000012000000}"/>
    <hyperlink ref="C28" r:id="rId9" xr:uid="{00000000-0004-0000-0000-000018000000}"/>
    <hyperlink ref="C31" r:id="rId10" xr:uid="{00000000-0004-0000-0000-000019000000}"/>
    <hyperlink ref="C34" r:id="rId11" xr:uid="{00000000-0004-0000-0000-00001A000000}"/>
    <hyperlink ref="C37" r:id="rId12" xr:uid="{00000000-0004-0000-0000-00001B000000}"/>
    <hyperlink ref="C40" r:id="rId13" xr:uid="{00000000-0004-0000-0000-00001C000000}"/>
    <hyperlink ref="C49" r:id="rId14" xr:uid="{00000000-0004-0000-0000-00001D000000}"/>
    <hyperlink ref="C52" r:id="rId15" xr:uid="{00000000-0004-0000-0000-00001E000000}"/>
    <hyperlink ref="C55" r:id="rId16" xr:uid="{00000000-0004-0000-0000-00001F000000}"/>
    <hyperlink ref="C65" r:id="rId17" xr:uid="{00000000-0004-0000-0000-000025000000}"/>
    <hyperlink ref="C74" r:id="rId18" xr:uid="{00000000-0004-0000-0000-000028000000}"/>
    <hyperlink ref="C77" r:id="rId19" xr:uid="{00000000-0004-0000-0000-00002A000000}"/>
    <hyperlink ref="C80" r:id="rId20" xr:uid="{00000000-0004-0000-0000-00002C000000}"/>
    <hyperlink ref="C89" r:id="rId21" xr:uid="{00000000-0004-0000-0000-00002D000000}"/>
    <hyperlink ref="C98" r:id="rId22" xr:uid="{00000000-0004-0000-0000-00002F000000}"/>
    <hyperlink ref="C101" r:id="rId23" xr:uid="{00000000-0004-0000-0000-000030000000}"/>
    <hyperlink ref="C110" r:id="rId24" xr:uid="{00000000-0004-0000-0000-000032000000}"/>
    <hyperlink ref="C116" r:id="rId25" xr:uid="{00000000-0004-0000-0000-000033000000}"/>
    <hyperlink ref="C146" r:id="rId26" xr:uid="{00000000-0004-0000-0000-000035000000}"/>
    <hyperlink ref="C149" r:id="rId27" xr:uid="{00000000-0004-0000-0000-000036000000}"/>
    <hyperlink ref="C152" r:id="rId28" xr:uid="{00000000-0004-0000-0000-000037000000}"/>
    <hyperlink ref="C158" r:id="rId29" xr:uid="{00000000-0004-0000-0000-000039000000}"/>
    <hyperlink ref="C161" r:id="rId30" xr:uid="{00000000-0004-0000-0000-00003A000000}"/>
    <hyperlink ref="C58" r:id="rId31" xr:uid="{00000000-0004-0000-0000-000041000000}"/>
    <hyperlink ref="C61" r:id="rId32" xr:uid="{00000000-0004-0000-0000-000043000000}"/>
    <hyperlink ref="C213" r:id="rId33" xr:uid="{00000000-0004-0000-0000-000046000000}"/>
    <hyperlink ref="C231" r:id="rId34" xr:uid="{00000000-0004-0000-0000-00004A000000}"/>
    <hyperlink ref="C234" r:id="rId35" xr:uid="{00000000-0004-0000-0000-00004C000000}"/>
    <hyperlink ref="C237" r:id="rId36" xr:uid="{00000000-0004-0000-0000-00004E000000}"/>
    <hyperlink ref="C240" r:id="rId37" xr:uid="{00000000-0004-0000-0000-00004F000000}"/>
    <hyperlink ref="C243" r:id="rId38" xr:uid="{00000000-0004-0000-0000-000050000000}"/>
    <hyperlink ref="C249" r:id="rId39" xr:uid="{00000000-0004-0000-0000-000051000000}"/>
    <hyperlink ref="C252" r:id="rId40" xr:uid="{00000000-0004-0000-0000-000053000000}"/>
    <hyperlink ref="C261" r:id="rId41" xr:uid="{00000000-0004-0000-0000-000054000000}"/>
    <hyperlink ref="C294" r:id="rId42" xr:uid="{00000000-0004-0000-0000-000057000000}"/>
    <hyperlink ref="C300" r:id="rId43" xr:uid="{00000000-0004-0000-0000-000058000000}"/>
    <hyperlink ref="C309" r:id="rId44" xr:uid="{00000000-0004-0000-0000-000059000000}"/>
    <hyperlink ref="C315" r:id="rId45" xr:uid="{00000000-0004-0000-0000-00005B000000}"/>
    <hyperlink ref="C321" r:id="rId46" xr:uid="{00000000-0004-0000-0000-00005C000000}"/>
    <hyperlink ref="C324" r:id="rId47" xr:uid="{00000000-0004-0000-0000-00005D000000}"/>
    <hyperlink ref="C327" r:id="rId48" xr:uid="{00000000-0004-0000-0000-00005E000000}"/>
    <hyperlink ref="C330" r:id="rId49" xr:uid="{00000000-0004-0000-0000-00005F000000}"/>
    <hyperlink ref="C342" r:id="rId50" xr:uid="{00000000-0004-0000-0000-000060000000}"/>
    <hyperlink ref="C345" r:id="rId51" xr:uid="{00000000-0004-0000-0000-000061000000}"/>
    <hyperlink ref="C348" r:id="rId52" xr:uid="{00000000-0004-0000-0000-000062000000}"/>
    <hyperlink ref="C353" r:id="rId53" xr:uid="{00000000-0004-0000-0000-000063000000}"/>
    <hyperlink ref="C355" r:id="rId54" xr:uid="{00000000-0004-0000-0000-000064000000}"/>
    <hyperlink ref="C359" r:id="rId55" xr:uid="{00000000-0004-0000-0000-000065000000}"/>
    <hyperlink ref="C378" r:id="rId56" xr:uid="{00000000-0004-0000-0000-00006B000000}"/>
    <hyperlink ref="C380" r:id="rId57" xr:uid="{00000000-0004-0000-0000-00006C000000}"/>
    <hyperlink ref="C382" r:id="rId58" xr:uid="{00000000-0004-0000-0000-00006D000000}"/>
    <hyperlink ref="C384" r:id="rId59" xr:uid="{00000000-0004-0000-0000-00006E000000}"/>
    <hyperlink ref="C779" r:id="rId60" xr:uid="{00000000-0004-0000-0000-000075000000}"/>
    <hyperlink ref="C789" r:id="rId61" xr:uid="{00000000-0004-0000-0000-000078000000}"/>
    <hyperlink ref="C831" r:id="rId62" xr:uid="{00000000-0004-0000-0000-000079000000}"/>
    <hyperlink ref="C366" r:id="rId63" xr:uid="{B184DFF3-29CD-4039-A2E3-B5C262C7D562}"/>
    <hyperlink ref="C451" r:id="rId64" xr:uid="{B396F071-F05A-4AD0-82F5-8A1532D315F2}"/>
    <hyperlink ref="C496" r:id="rId65" xr:uid="{C7E28029-60E8-42B2-9FD4-7FDBE2AA88A3}"/>
    <hyperlink ref="C499" r:id="rId66" xr:uid="{CB1818EA-2158-4D91-B921-8F53D148843B}"/>
    <hyperlink ref="C399" r:id="rId67" xr:uid="{1E86587C-B469-46BC-89E4-0E3E3AA94CA2}"/>
    <hyperlink ref="C576" r:id="rId68" xr:uid="{60F95D67-DE41-4C1B-93CE-B1AF5AE9BA09}"/>
    <hyperlink ref="C640" r:id="rId69" xr:uid="{57BBCD89-B775-4402-9CF7-383A724BC9A2}"/>
    <hyperlink ref="C673" r:id="rId70" xr:uid="{632357A8-2137-4921-A717-ABC4A5EF974F}"/>
    <hyperlink ref="C772" r:id="rId71" xr:uid="{B3ECA481-3626-4318-B0C4-57709907849F}"/>
    <hyperlink ref="C769" r:id="rId72" xr:uid="{2D5101D5-3111-4271-8841-6FF089624695}"/>
    <hyperlink ref="C186" r:id="rId73" xr:uid="{BC1E52AC-15C6-4526-9E7A-CA07D6A884CB}"/>
    <hyperlink ref="C222" r:id="rId74" xr:uid="{00000000-0004-0000-0000-000048000000}"/>
    <hyperlink ref="C730" r:id="rId75" xr:uid="{DD332EBF-8770-43E5-B54D-4ADB1A618693}"/>
    <hyperlink ref="C659" r:id="rId76" xr:uid="{3CC8280F-1DA4-4BDA-B684-B2AEBACC31E6}"/>
    <hyperlink ref="C693" r:id="rId77" xr:uid="{36356085-A246-4531-9C84-CEE2151B53DD}"/>
    <hyperlink ref="C276" r:id="rId78" xr:uid="{00000000-0004-0000-0000-000056000000}"/>
    <hyperlink ref="C267" r:id="rId79" xr:uid="{00000000-0004-0000-0000-000055000000}"/>
    <hyperlink ref="C71" r:id="rId80" xr:uid="{B7C00D34-5DCF-46A5-8CF4-31D09B4B32DD}"/>
    <hyperlink ref="C155" r:id="rId81" xr:uid="{B1BBE37A-5239-40DC-87A1-7F57503EDC88}"/>
    <hyperlink ref="C386" r:id="rId82" xr:uid="{1E1A490B-AFC4-418B-822C-BBDDF9E12BF7}"/>
    <hyperlink ref="C388" r:id="rId83" xr:uid="{7D70C663-1297-4A91-A70B-82946CECED3B}"/>
    <hyperlink ref="C390" r:id="rId84" xr:uid="{787DFA5A-522E-4A0A-8761-D557605BA341}"/>
    <hyperlink ref="C402" r:id="rId85" xr:uid="{6D7A822E-D78A-4A81-BEE0-6C88DE9BC6A3}"/>
    <hyperlink ref="C369" r:id="rId86" xr:uid="{675DAFE1-E3B2-41F8-AA80-47499187135D}"/>
    <hyperlink ref="C68" r:id="rId87" xr:uid="{4C341871-067B-4EB8-BBE2-A0C003AF3FD4}"/>
    <hyperlink ref="C180" r:id="rId88" xr:uid="{4B0A259B-4ABA-4937-A195-C8F40003F30B}"/>
    <hyperlink ref="C192" r:id="rId89" xr:uid="{F99AF9E1-A29C-4E5F-9B27-EC8ADB9EADD5}"/>
    <hyperlink ref="C201" r:id="rId90" xr:uid="{CB48BF78-3847-4906-B7E8-35C316200B5E}"/>
    <hyperlink ref="C282" r:id="rId91" xr:uid="{A433B994-32A1-4B88-B089-234C552C10C8}"/>
    <hyperlink ref="C285" r:id="rId92" xr:uid="{C7B62A7F-1E09-46E1-930B-3E75135E23CB}"/>
    <hyperlink ref="C288" r:id="rId93" xr:uid="{ADE901D2-D92F-43FE-9EC1-B775893ACABD}"/>
    <hyperlink ref="C291" r:id="rId94" xr:uid="{11001258-64A7-4F5D-8D90-99EE4EDE002A}"/>
    <hyperlink ref="C416:C417" r:id="rId95" display="БП 1,5 м (401156), 1 бетонна основа (407170), 2 втулки D16 мм (407199), гумовий килимок (407199), з'єднувач Duos D16 (211011)" xr:uid="{7E6E29EC-5D5C-467A-A778-D1BCE43AE4D5}"/>
    <hyperlink ref="C419:C420" r:id="rId96" display="БП 2 м (401206), 1 бетонна основа (407170), 2 втулки D16 мм (407199), гумовий килимок (407199), з'єднувач Duos D16 (211011)" xr:uid="{CA0FDD9D-14C0-4E5B-8A64-1BC90507C828}"/>
    <hyperlink ref="C425:C426" r:id="rId97" display="БП 3 м (401306), 2 бетонні основи (407170), 2 втулки D16 мм (407199), гумовий килимок (407199), з'єднувач Duos D16 (211011)" xr:uid="{7AF34150-79EC-4FA4-A491-DDB6AF2EACBA}"/>
    <hyperlink ref="C431:C432" r:id="rId98" display="БП 4 м різьбою М16 (401407), 2 бетонні основи (407170), шпилька М16 L220 (407325), з'єднувач до труби D30-40 (216111). " xr:uid="{41120F0C-301E-4A11-94F2-D6A098D2ADB4}"/>
    <hyperlink ref="C435" r:id="rId99" xr:uid="{B4C4F641-2F44-44B5-8AEE-918ED610DB48}"/>
    <hyperlink ref="C439" r:id="rId100" xr:uid="{B226EBED-6D08-4E5C-B040-6D214805E618}"/>
    <hyperlink ref="C443" r:id="rId101" xr:uid="{641878F1-0C56-4596-A302-2D9FCAE1FC0A}"/>
    <hyperlink ref="C447" r:id="rId102" xr:uid="{A8D20CEB-EB97-4941-9747-B21975766BF4}"/>
    <hyperlink ref="C459:C461" r:id="rId103" display="БП 5 м збірний, триножний штатив B1000 L600 (407413), 6 бетонних основ, 3 шпильки L300 (407335), 3 килимки (407199), з'єднувач з дротом D30-40 (216111), універсальний хомут D120 (320133)." xr:uid="{B59B7A81-35F1-4034-BC81-CD091A5CB1EF}"/>
    <hyperlink ref="C463:C465" r:id="rId104" display="БП 6 м збірний, триножний штатив B1500 L900 (407423), 6 бетонних основ, 3 шпильки L300 (407335), 3 килимки (407199), з'єднувач з дротом D30-40 (216111), універсальний хомут D120 (320133)." xr:uid="{ADB93FCA-9916-4B1F-87DA-043FAE2FADFE}"/>
    <hyperlink ref="C467:C469" r:id="rId105" display="БП 7 м збірний, триножний штатив B1500 L900 (407423), 6 бетонних основ, 3 шпильки L500 (407343), 3 килимки (407199), з'єднувач з дротом D30-40 (216111), універсальний хомут D120 (320133)." xr:uid="{46E47AD9-52F3-4A91-8C67-458EE9D4813D}"/>
    <hyperlink ref="C471:C473" r:id="rId106" display="БП 8 м збірний, триножний штатив B1500 L900 (407423), 9 бетонних основ, 3 шпильки L500 (407345), 3 килимки (407199), з'єднувач з дротом D30-40 (216111), універсальний хомут D120 (320133)." xr:uid="{8E816CE4-42EF-40A9-A3EA-6A8FF16DAD2B}"/>
    <hyperlink ref="C476" r:id="rId107" xr:uid="{6386FBAD-BFAF-4ADB-A36B-764BD923CF2C}"/>
    <hyperlink ref="C482" r:id="rId108" xr:uid="{BDAADBEB-6A20-4568-97E8-27422082B652}"/>
    <hyperlink ref="C485" r:id="rId109" xr:uid="{610B1EA2-41F0-4589-B8E7-724168A30860}"/>
    <hyperlink ref="C492:C493" r:id="rId110" display="Для кріплення блискавкоприймачів на триножних штативах 7-8 м. Висота шпильки розрахована на 3-4 бетонні основи на одну точку. " xr:uid="{6BA50DF6-67B1-4319-95CA-4649B1EB5703}"/>
    <hyperlink ref="C825" r:id="rId111" xr:uid="{018EB2B6-6BDA-4314-9B28-2A1FC2E1266D}"/>
    <hyperlink ref="C817" r:id="rId112" xr:uid="{28EF3C51-B95E-49B8-BCC6-348228A631B2}"/>
    <hyperlink ref="C814" r:id="rId113" xr:uid="{98E3468E-7C85-4CB4-A819-18E91080B705}"/>
    <hyperlink ref="C811" r:id="rId114" xr:uid="{C7DB5AAB-000F-44B2-A3E7-6CEFCCB9B5F5}"/>
    <hyperlink ref="C806" r:id="rId115" xr:uid="{311CA826-6014-4FF3-847F-1104A931D046}"/>
    <hyperlink ref="C804" r:id="rId116" xr:uid="{27028276-E6F4-4E02-8ABE-62DBC789D50B}"/>
    <hyperlink ref="C802" r:id="rId117" xr:uid="{284B30BD-705C-4082-ABE4-60A4DE6892C3}"/>
    <hyperlink ref="C800" r:id="rId118" xr:uid="{1F9A7A4E-2DAE-454E-85AD-007221F9287E}"/>
    <hyperlink ref="C798" r:id="rId119" xr:uid="{829A39DC-9050-4AC7-BB17-BB1E1E9CC551}"/>
    <hyperlink ref="C729" r:id="rId120" xr:uid="{B694C640-B619-4D25-9D71-C77FA2A19B28}"/>
    <hyperlink ref="C690" r:id="rId121" xr:uid="{3F7DDB5F-25FD-4932-BF9F-40D258733ACA}"/>
    <hyperlink ref="C670:C671" r:id="rId122" display="Детальніше на сайті" xr:uid="{AC17E0BF-C0D5-4414-8115-36C2D2AE64EC}"/>
    <hyperlink ref="C666:C667" r:id="rId123" display="БП 2 м з різьбою М16 (401207), Нержавіюча основа L190 на прямий дах (411133), з'єднувач Duos D16 (211011)." xr:uid="{31817F05-AC15-4619-80F9-28B8D14BD682}"/>
    <hyperlink ref="C665" r:id="rId124" xr:uid="{ECC6DAF6-35E8-439E-81E4-130C2B13AC30}"/>
    <hyperlink ref="C662" r:id="rId125" xr:uid="{0FECC27B-7431-4599-BD58-887C3D792EDA}"/>
    <hyperlink ref="C663:C664" r:id="rId126" display="БП 1,5 м з різьбою М16 (401157), Нержавіюча основа L190 на прямий дах (411133), з'єднувач Duos D16 (211011)." xr:uid="{40630761-6E04-4864-A955-C8EE0DDCE14C}"/>
    <hyperlink ref="C656:C657" r:id="rId127" display="Детальніше на сайті" xr:uid="{20BF38EA-23B0-4808-95A7-6048AB5CF492}"/>
    <hyperlink ref="C651:C653" r:id="rId128" display="БП збірний 6 м (Al) (405606), 2 хомути подвійних для БП до труби (Ni) до 300 мм  (409233), з'єднувач до труби D30-40 з 2 приєднаннями  (216111)" xr:uid="{8AF59DE4-CE61-4201-8C2E-65CF22AA47F3}"/>
    <hyperlink ref="C647:C649" r:id="rId129" display="БП збірний 5 м (Al) (405506), 2 хомути подвійних для БП до труби (Ni) до 300 мм (409233), з'єднувач до труби D30-40 з 2 приєднаннями  (216111)" xr:uid="{1DFE5836-8B8F-4A33-8270-B9162C7EC651}"/>
    <hyperlink ref="C637" r:id="rId130" xr:uid="{F3DF446A-B440-465F-8521-4B764275736A}"/>
    <hyperlink ref="C621:C622" r:id="rId131" display="БП 1,5 м (Al) (401156), 2 хомути для блискавкоприймача до труби (Ni) до 300 мм, з'єднувач Duos D16 (211011)." xr:uid="{8CD8A556-8F48-4AC2-907F-D563357AAF65}"/>
    <hyperlink ref="C624:C625" r:id="rId132" display="БП 2 м (Al) (401206), 2 хомути для блискавкоприймача до труби (Ni) до 300 мм, з'єднувач Duos D16 (211011)." xr:uid="{00C4AD0A-AF7D-4EF4-98EA-D3C825D28D45}"/>
    <hyperlink ref="C630:C631" r:id="rId133" display="БП 3 м (Al) (401306), 3 хомути для блискавкоприймача до труби (Ni) до 300 мм, з'єднувач Duos D16 (211011)." xr:uid="{EE7A6F9C-9232-4A85-A19C-FEB2C049E2F1}"/>
    <hyperlink ref="C617" r:id="rId134" xr:uid="{6D53AF25-C5CB-4F9A-9F60-34D9B641F36A}"/>
    <hyperlink ref="C610:C611" r:id="rId135" display="БП 1,5 м з різьбою М16 (401157), металева основа на чотирьохскатний дах (412013), з'єднувач Duos D16  " xr:uid="{AA61CF0B-CB95-4D0D-B196-9A7FEBE88196}"/>
    <hyperlink ref="C613:C614" r:id="rId136" display="БП 2 м з різьбою М16 (код 401207), металева основа на чотирьохскатний дах (412013), з'єднувач Duos D16 (код 211011).  " xr:uid="{8DCA3E3D-E16A-48A3-BD05-D9EDC0615238}"/>
    <hyperlink ref="C602" r:id="rId137" xr:uid="{08005F0C-035B-4C7B-ABF4-329FCB4B2184}"/>
    <hyperlink ref="C584" r:id="rId138" xr:uid="{67E4C598-C7A9-4A12-AA87-90E0244A632C}"/>
    <hyperlink ref="C580:C581" r:id="rId139" display="БП 2 м з різьбою М16 (401207), нержавіюча основа на кутовий гребінь 2-2.5 м (414233), клемний з'єднувач входить в комплект" xr:uid="{A8C4DF61-C748-49CF-9B97-E648356E9F8C}"/>
    <hyperlink ref="C572" r:id="rId140" xr:uid="{AB2D27C1-FFDF-4AFB-B24D-D5D7DED1B12E}"/>
    <hyperlink ref="C568:C569" r:id="rId141" display="БП 1,5 м з різьбою М16 (401157), нержавіюча основа на кутовий гребінь (1-1.5 м) (414334), з'єднувач Duos D16 (211011). " xr:uid="{021ED84A-95C7-438B-A635-227EB490FD4D}"/>
    <hyperlink ref="C564" r:id="rId142" xr:uid="{71E04CFB-871F-4A83-BCE6-8833C79876A6}"/>
    <hyperlink ref="C560:C561" r:id="rId143" display="БП 2 м з різьбою М16 (401207), нержавіюча основа з клемним з'єднувачем (414133). Кріпиться до гребню без сверління." xr:uid="{4970B395-2BA8-4E33-A75C-A687F0AA1248}"/>
    <hyperlink ref="C557:C558" r:id="rId144" display="БП 1,5 м з різьбою М16 (401157), нержавіюча основа з клемним з'єднувачем (414133). Кріпиться до гребню без сверління." xr:uid="{8E99FE86-0CF5-4B05-B9DF-DEEE3AE60AA7}"/>
    <hyperlink ref="C503:C505" r:id="rId145" display="БП 9 м збірний,  Чотириножний штатив B2400  (407433), 12 бетонних основ, 3 шпильки L500 (407345), 4 килимки (407199), з'єднувач з дротом D50-60 (216021), універсальний хомут D120 (320133)" xr:uid="{36010A77-D044-48E6-989F-787FB3479CC6}"/>
    <hyperlink ref="C507:C509" r:id="rId146" display="БП 10 м збірний, чотириножний штатив B2400  (407433), 16 бетонних основ, 3 шпильки L500 (407345), 4 килимки (407199), з'єднувач з дротом D50-60 (216021), універсальний хомут D120 (320133)" xr:uid="{8E15E2C1-CF07-494D-954C-AFE8ABA68DD5}"/>
    <hyperlink ref="C511:C513" r:id="rId147" display="БП 11 м збірний, чотириножний штатив B2400  (407433), 16 бетонних основ, 3 шпильки L500 (407345), 4 килимки (407199), з'єднувач з дротом D50-60 (216021), універсальний хомут D120 (320133)" xr:uid="{2BD543BA-684A-4696-99F0-3ABF69120FFB}"/>
    <hyperlink ref="C516:C517" r:id="rId148" display="Для кріплення БП 9-10-11 м. Висота 1200 мм. Матеріал - нержавіюча сталь. " xr:uid="{8247477B-AD5A-4D9B-BD78-BA5893A3B2BB}"/>
    <hyperlink ref="C605" r:id="rId149" xr:uid="{0400B746-56DE-4C24-928F-F50BC0679A00}"/>
    <hyperlink ref="C708" r:id="rId150" xr:uid="{F47A7E4D-245F-430E-AF84-CE100ACB9A3D}"/>
    <hyperlink ref="C198" r:id="rId151" xr:uid="{4D15CE48-D3D9-446D-AC17-FFE901922B92}"/>
    <hyperlink ref="C195" r:id="rId152" xr:uid="{B7F4EC0F-679A-425C-A082-40A19CFEF7E6}"/>
    <hyperlink ref="C318" r:id="rId153" xr:uid="{442308FF-8EE7-4776-8E46-53183C9C45F6}"/>
    <hyperlink ref="C303" r:id="rId154" xr:uid="{FB898FD6-59AF-4E41-AACA-6ABCEC05A38D}"/>
    <hyperlink ref="C306" r:id="rId155" display="Для фальцу товщиною від 22 до 34 мм" xr:uid="{3867C046-E6E3-44D3-BB42-400D1C502EBF}"/>
    <hyperlink ref="C339" r:id="rId156" xr:uid="{45D8DDBF-CAB0-4938-93DC-1D6E127A9ECA}"/>
    <hyperlink ref="C336" r:id="rId157" xr:uid="{BC742B25-988A-4128-BAEC-46439BEFF12B}"/>
    <hyperlink ref="C489:C490" r:id="rId158" display="Для кріплення блискавкоприймачів на триножних штативах 5-6 м. Висота шпильки розрахована на 2 бетонні основи на одну точку. " xr:uid="{C6D722F7-F71D-465A-BEB8-04516C1E551F}"/>
    <hyperlink ref="C808" r:id="rId159" xr:uid="{4FCFB6BA-3FCE-4743-AEF9-030D7E4E41C0}"/>
    <hyperlink ref="C644:C645" r:id="rId160" display="БП збірний 4 м (Al) (405406), 2 хомути подвійних для БП до труби (Ni) до 300 мм (409233), з'єднувач до труби D30-40 з 2 приєднаннями  (216111)" xr:uid="{8EC580F4-27FB-4632-A190-F311306478A1}"/>
    <hyperlink ref="C246" r:id="rId161" xr:uid="{D2031E02-9488-4C38-8994-E4FDAA5F9D1C}"/>
    <hyperlink ref="C258" r:id="rId162" xr:uid="{D7D5259C-C2A5-4E1F-A2A3-AB44558D21BD}"/>
    <hyperlink ref="C297" r:id="rId163" xr:uid="{3D8BED36-2706-4669-B41B-58CA10928A0F}"/>
    <hyperlink ref="C219" r:id="rId164" xr:uid="{D42ABB8E-9EF7-40E7-A74A-100F14A759BA}"/>
    <hyperlink ref="C113" r:id="rId165" xr:uid="{E19D91CD-884D-4451-931E-FDA58FBF92FA}"/>
    <hyperlink ref="C312" r:id="rId166" xr:uid="{1A4544F7-6F96-47B4-AF81-20E2283BB1A2}"/>
    <hyperlink ref="C455:C457" r:id="rId167" display="БП 4 м збірний, триножний штатив B1000 L600 (407413), 3 бетонні основи, 3 шпильки L300 (407333), 3 килимки (407199), з'єднувач з дротом D30-40 (216111), універсальний хомут D120 (320133)." xr:uid="{85CE0B98-E730-4DC7-B756-0C038DB884D7}"/>
    <hyperlink ref="C479" r:id="rId168" xr:uid="{4E3E5EE5-B258-4FE0-8597-B578DE8FA4D1}"/>
    <hyperlink ref="C745" r:id="rId169" xr:uid="{1DF3FD23-4028-4FD6-BFA5-31044BDC5B0F}"/>
    <hyperlink ref="C749" r:id="rId170" xr:uid="{B168EAE9-10AA-4019-9BF2-DCC0545149E5}"/>
    <hyperlink ref="C753" r:id="rId171" xr:uid="{3E03DC05-E327-4D87-8B88-851032281FCD}"/>
    <hyperlink ref="C376" r:id="rId172" xr:uid="{CB40D0B8-481E-485A-B637-32150117AC86}"/>
    <hyperlink ref="C95" r:id="rId173" display="3 пластини нерж. Для зєднання несумісних металів" xr:uid="{57A027BA-DD99-49CA-B154-68C93A416477}"/>
    <hyperlink ref="C107" r:id="rId174" xr:uid="{106E48E5-4943-40D0-94C3-78536BBC5F9B}"/>
    <hyperlink ref="C357" r:id="rId175" xr:uid="{CB4F7191-0BE2-49B5-A1B3-28AEE5D22AF9}"/>
    <hyperlink ref="C361" r:id="rId176" xr:uid="{93D0FC40-C70C-4030-A5F0-75C4E95541FE}"/>
    <hyperlink ref="C43" r:id="rId177" xr:uid="{1B0409D5-F5C9-4D5B-8D27-112EBB1778FF}"/>
    <hyperlink ref="C46" r:id="rId178" xr:uid="{45DBDD54-F42B-4C0A-A231-ECF1B663E962}"/>
    <hyperlink ref="C104" r:id="rId179" xr:uid="{D5E8F505-84B0-4A41-B5F4-C3A2A97DD8A3}"/>
    <hyperlink ref="C92" r:id="rId180" xr:uid="{DF987C52-31A7-4F43-BB51-B8C1A8CF000D}"/>
    <hyperlink ref="C119" r:id="rId181" xr:uid="{29933204-E670-46AC-9200-6A481165A173}"/>
    <hyperlink ref="C140" r:id="rId182" xr:uid="{3046FD43-1D5D-4A04-B096-2F786C44E2CC}"/>
    <hyperlink ref="C143" r:id="rId183" xr:uid="{49FA0AFE-07F6-4B29-B5FD-CDAA805D0188}"/>
    <hyperlink ref="C225" r:id="rId184" xr:uid="{3E02BEF5-A1B0-42E2-863C-DA1BC5C786DD}"/>
    <hyperlink ref="C363" r:id="rId185" xr:uid="{92345ACE-1F43-4DB6-BC2E-0309A378A0C7}"/>
    <hyperlink ref="C374" r:id="rId186" xr:uid="{99392337-8392-4F0F-88CA-B1FC11018894}"/>
    <hyperlink ref="C405" r:id="rId187" xr:uid="{8AD50798-CAD1-4A9E-9E24-6F56670A03E7}"/>
    <hyperlink ref="C408" r:id="rId188" xr:uid="{07CFA395-3E94-429E-B852-1E617A8F465D}"/>
    <hyperlink ref="C411" r:id="rId189" xr:uid="{467410EA-98CC-44F2-9254-FE91F03C7B9C}"/>
    <hyperlink ref="C850" r:id="rId190" xr:uid="{C096AC54-C988-41CD-80C6-BD530F9B5251}"/>
    <hyperlink ref="C853" r:id="rId191" xr:uid="{44547B9A-5C22-4D4B-AFF0-152B13E95CA8}"/>
    <hyperlink ref="C838" r:id="rId192" xr:uid="{640790F3-D808-4ACE-BE2F-C1AA20205E18}"/>
    <hyperlink ref="C841" r:id="rId193" xr:uid="{F79EABCF-780E-4B51-945A-5D6D75A0FD81}"/>
    <hyperlink ref="C844" r:id="rId194" xr:uid="{F6E16691-E2AD-4078-A188-33B9B314430F}"/>
    <hyperlink ref="C828" r:id="rId195" xr:uid="{48186B42-4DEF-4F74-ABC1-78E441964BAF}"/>
    <hyperlink ref="C775" r:id="rId196" xr:uid="{ABD56DA7-8F33-4FE8-B0FF-EDAAE535A727}"/>
    <hyperlink ref="C783" r:id="rId197" xr:uid="{A3CC7120-E2C3-4984-AD02-D4FD9A44572E}"/>
    <hyperlink ref="C786" r:id="rId198" xr:uid="{26BDB470-0725-4D3A-89D8-1AB69D7569AF}"/>
    <hyperlink ref="C834" r:id="rId199" xr:uid="{BF52D956-E5D4-4FB3-8221-3D945918ADBE}"/>
    <hyperlink ref="C170" r:id="rId200" xr:uid="{57198B3C-9368-4CB2-B64A-CE0E16712556}"/>
    <hyperlink ref="C173" r:id="rId201" xr:uid="{7719DC38-8A68-4A88-879D-D844E55BA0E9}"/>
    <hyperlink ref="C421" r:id="rId202" xr:uid="{F388041F-BFB3-49A6-B8EB-77D27EF0887C}"/>
    <hyperlink ref="C422:C423" r:id="rId203" display="БП 2,5 м (401256), 2 бетонні основи (407170), 2 втулки D16 мм (407199), гумовий килимок (407199), з'єднувач Duos D16 (211011)" xr:uid="{DB453514-8856-421A-A5F8-349738C263DD}"/>
    <hyperlink ref="C627:C628" r:id="rId204" display="БП 2,5 м (Al) (401256), 2 хомути для блискавкоприймача до труби (Ni) до 300 мм, з'єднувач Duos D16 (211011)." xr:uid="{5226B9F2-D9CC-48CA-A4A1-C3C85C8E4F66}"/>
    <hyperlink ref="C83" r:id="rId205" xr:uid="{9E37180E-E16A-451C-944B-7DC8C8D0E2AF}"/>
    <hyperlink ref="C86" r:id="rId206" xr:uid="{FEAA740D-BD40-4708-8BFF-42202A74BC18}"/>
    <hyperlink ref="C392" r:id="rId207" xr:uid="{6941438C-D6F5-429A-B7E2-F6C601057EB4}"/>
    <hyperlink ref="C394" r:id="rId208" xr:uid="{8BED70BA-A717-4967-99B9-F26D6535A1CC}"/>
    <hyperlink ref="C396" r:id="rId209" xr:uid="{7518FCA2-5D61-4C38-BF68-177ECC41BA01}"/>
    <hyperlink ref="C333" r:id="rId210" xr:uid="{61755E2A-E6C3-4C6C-B8E6-FDA0BFAE328C}"/>
    <hyperlink ref="C538" r:id="rId211" xr:uid="{31459E80-D86D-4E2D-9FFE-C90C23A9AD9B}"/>
    <hyperlink ref="C541" r:id="rId212" xr:uid="{714F431F-7E01-460B-8348-3939398A7AD6}"/>
    <hyperlink ref="C544" r:id="rId213" xr:uid="{3BED477E-5760-4665-AF5C-F3B797F2433D}"/>
    <hyperlink ref="C547" r:id="rId214" xr:uid="{79E99638-CC51-4154-8251-C3DFDFEF013E}"/>
    <hyperlink ref="C550" r:id="rId215" xr:uid="{364FAF4A-90FF-4E40-9126-48EE11F3A756}"/>
    <hyperlink ref="C553" r:id="rId216" xr:uid="{15115281-FDBF-44C2-9B0B-C96CCD69DEB1}"/>
    <hyperlink ref="C273" r:id="rId217" xr:uid="{693270A9-8209-42BF-8E84-6BBE596DC0C8}"/>
    <hyperlink ref="C125" r:id="rId218" xr:uid="{F7E83A4C-922D-4CDE-B58F-BF735E1BB43A}"/>
    <hyperlink ref="C131" r:id="rId219" xr:uid="{EAC37A87-2D28-417D-B1E1-B4DE6F92C5F0}"/>
    <hyperlink ref="C137" r:id="rId220" xr:uid="{02636C13-84F1-450F-A163-A1CC3B8DBE7E}"/>
    <hyperlink ref="C204" r:id="rId221" xr:uid="{82C634EC-CFAA-4802-9CC3-5A054A1F629D}"/>
    <hyperlink ref="C207" r:id="rId222" xr:uid="{4361900B-159E-4CF0-837B-DCAD249128C9}"/>
    <hyperlink ref="C228" r:id="rId223" xr:uid="{26CFF4A1-EBE9-45C8-8919-95CA6C4FB79F}"/>
    <hyperlink ref="C255" r:id="rId224" xr:uid="{63716E42-9533-42AD-A820-C32AB0291E59}"/>
    <hyperlink ref="C264" r:id="rId225" xr:uid="{F6562A41-150E-4E8E-88EB-2A304433B668}"/>
    <hyperlink ref="C270" r:id="rId226" xr:uid="{C22AA923-5F07-49DB-BBD5-205B8C0C04E1}"/>
    <hyperlink ref="C279" r:id="rId227" xr:uid="{F1CBE05D-84B0-4D81-9E71-0E00B3E83DFA}"/>
    <hyperlink ref="C633:C634" r:id="rId228" display="БП 3 м (Al) (401306), 3 хомути для блискавкоприймача до труби (Ni) до 300 мм, з'єднувач Duos D16 (211011)." xr:uid="{8ECD49B3-9DF7-4DE3-888F-6A8C0FAD5376}"/>
    <hyperlink ref="C164" r:id="rId229" xr:uid="{1C7253AD-FCBB-4CAD-92D9-026DF52EC52B}"/>
    <hyperlink ref="C167" r:id="rId230" xr:uid="{BAD86B45-2F58-429A-8106-E6ABA65B6BEA}"/>
  </hyperlinks>
  <pageMargins left="0.7" right="0.7" top="0.75" bottom="0.75" header="0" footer="0"/>
  <pageSetup fitToHeight="0" orientation="portrait" r:id="rId231"/>
  <ignoredErrors>
    <ignoredError sqref="B6 B9 B12 B18 B27 B30 B33 B39 B64 B73 B76 B79 B88 B97 B100 B109 B115 B121 B127 B133 B145 B148 B151 B157 B160 B176 B182 B188 B191 B200 B209 B212 B215 B221 B230 B233 B236 B239 B242 B248 B251 B260 B266 B275 B293 B299" numberStoredAsText="1"/>
  </ignoredErrors>
  <drawing r:id="rId2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A479-BB3B-4D78-8CD2-1DC0F1EA7166}">
  <sheetPr>
    <tabColor rgb="FF92D050"/>
    <outlinePr summaryBelow="0"/>
    <pageSetUpPr fitToPage="1"/>
  </sheetPr>
  <dimension ref="A1:K955"/>
  <sheetViews>
    <sheetView showGridLines="0" zoomScaleNormal="100" workbookViewId="0">
      <pane ySplit="3" topLeftCell="A153" activePane="bottomLeft" state="frozen"/>
      <selection pane="bottomLeft" activeCell="G163" sqref="G163"/>
    </sheetView>
  </sheetViews>
  <sheetFormatPr defaultColWidth="14.42578125" defaultRowHeight="15" customHeight="1" x14ac:dyDescent="0.2"/>
  <cols>
    <col min="1" max="1" width="20.7109375" style="632" customWidth="1"/>
    <col min="2" max="2" width="7.85546875" style="176" customWidth="1"/>
    <col min="3" max="3" width="59.5703125" style="204" customWidth="1"/>
    <col min="4" max="4" width="6.5703125" style="161" customWidth="1"/>
    <col min="5" max="5" width="9.28515625" style="161" customWidth="1"/>
    <col min="6" max="6" width="16.140625" style="782" customWidth="1"/>
    <col min="7" max="7" width="12.7109375" style="783" customWidth="1"/>
    <col min="8" max="8" width="14.42578125" style="154"/>
    <col min="9" max="16384" width="14.42578125" style="632"/>
  </cols>
  <sheetData>
    <row r="1" spans="1:10" ht="14.1" customHeight="1" x14ac:dyDescent="0.2">
      <c r="A1" s="1028" t="str">
        <f>Блискавкозахист!A1</f>
        <v>Дата оновлення      15.06.26</v>
      </c>
      <c r="B1" s="1028" t="s">
        <v>1</v>
      </c>
      <c r="C1" s="1029" t="s">
        <v>2</v>
      </c>
      <c r="D1" s="1028" t="s">
        <v>329</v>
      </c>
      <c r="E1" s="1028" t="s">
        <v>468</v>
      </c>
      <c r="F1" s="589" t="s">
        <v>1406</v>
      </c>
      <c r="G1" s="596">
        <v>0.25</v>
      </c>
    </row>
    <row r="2" spans="1:10" ht="14.1" customHeight="1" x14ac:dyDescent="0.2">
      <c r="A2" s="1028"/>
      <c r="B2" s="1028"/>
      <c r="C2" s="1029"/>
      <c r="D2" s="1028"/>
      <c r="E2" s="1028"/>
      <c r="F2" s="589" t="s">
        <v>1405</v>
      </c>
      <c r="G2" s="596">
        <v>0.12</v>
      </c>
    </row>
    <row r="3" spans="1:10" ht="14.1" customHeight="1" x14ac:dyDescent="0.2">
      <c r="A3" s="1028"/>
      <c r="B3" s="1028"/>
      <c r="C3" s="1029"/>
      <c r="D3" s="1028"/>
      <c r="E3" s="1028"/>
      <c r="F3" s="590" t="s">
        <v>236</v>
      </c>
      <c r="G3" s="591" t="s">
        <v>1724</v>
      </c>
    </row>
    <row r="4" spans="1:10" ht="14.1" customHeight="1" x14ac:dyDescent="0.2">
      <c r="A4" s="1031" t="s">
        <v>1589</v>
      </c>
      <c r="B4" s="1031"/>
      <c r="C4" s="1031"/>
      <c r="D4" s="1031"/>
      <c r="E4" s="1031"/>
      <c r="F4" s="595"/>
      <c r="G4" s="595"/>
    </row>
    <row r="5" spans="1:10" ht="19.5" customHeight="1" x14ac:dyDescent="0.2">
      <c r="A5" s="1116" t="s">
        <v>1535</v>
      </c>
      <c r="B5" s="1116"/>
      <c r="C5" s="1116"/>
      <c r="D5" s="1116"/>
      <c r="E5" s="1116"/>
      <c r="F5" s="644"/>
      <c r="G5" s="644"/>
    </row>
    <row r="6" spans="1:10" ht="15" customHeight="1" x14ac:dyDescent="0.2">
      <c r="A6" s="619"/>
      <c r="B6" s="1046" t="s">
        <v>4</v>
      </c>
      <c r="C6" s="163" t="s">
        <v>231</v>
      </c>
      <c r="D6" s="1063" t="s">
        <v>372</v>
      </c>
      <c r="E6" s="1027" t="s">
        <v>1614</v>
      </c>
      <c r="F6" s="774">
        <f>'Весь прайс'!F34</f>
        <v>812</v>
      </c>
      <c r="G6" s="749">
        <f>F6*(1-G7)</f>
        <v>609</v>
      </c>
    </row>
    <row r="7" spans="1:10" ht="15" customHeight="1" x14ac:dyDescent="0.2">
      <c r="A7" s="619"/>
      <c r="B7" s="1046"/>
      <c r="C7" s="634" t="s">
        <v>341</v>
      </c>
      <c r="D7" s="1063"/>
      <c r="E7" s="1027"/>
      <c r="F7" s="775">
        <v>0</v>
      </c>
      <c r="G7" s="751">
        <f>G1</f>
        <v>0.25</v>
      </c>
    </row>
    <row r="8" spans="1:10" ht="15" customHeight="1" x14ac:dyDescent="0.2">
      <c r="A8" s="619"/>
      <c r="B8" s="620"/>
      <c r="C8" s="634"/>
      <c r="D8" s="635"/>
      <c r="E8" s="1027"/>
      <c r="F8" s="775"/>
      <c r="G8" s="751"/>
    </row>
    <row r="9" spans="1:10" ht="15" customHeight="1" x14ac:dyDescent="0.2">
      <c r="A9" s="619"/>
      <c r="B9" s="1046" t="s">
        <v>1511</v>
      </c>
      <c r="C9" s="163" t="s">
        <v>1509</v>
      </c>
      <c r="D9" s="1063" t="s">
        <v>372</v>
      </c>
      <c r="E9" s="1027" t="s">
        <v>1614</v>
      </c>
      <c r="F9" s="774">
        <f>'Весь прайс'!F35</f>
        <v>1109</v>
      </c>
      <c r="G9" s="749">
        <f>F9*(1-G1)</f>
        <v>831.75</v>
      </c>
      <c r="H9" s="588"/>
    </row>
    <row r="10" spans="1:10" ht="15" customHeight="1" x14ac:dyDescent="0.2">
      <c r="A10" s="619"/>
      <c r="B10" s="1046"/>
      <c r="C10" s="674" t="s">
        <v>1575</v>
      </c>
      <c r="D10" s="1063"/>
      <c r="E10" s="1027"/>
      <c r="F10" s="775">
        <v>0</v>
      </c>
      <c r="G10" s="751">
        <f>G1</f>
        <v>0.25</v>
      </c>
    </row>
    <row r="11" spans="1:10" ht="15" customHeight="1" x14ac:dyDescent="0.2">
      <c r="A11" s="619"/>
      <c r="B11" s="620"/>
      <c r="C11" s="634"/>
      <c r="D11" s="635"/>
      <c r="E11" s="1027"/>
      <c r="F11" s="775"/>
      <c r="G11" s="751"/>
    </row>
    <row r="12" spans="1:10" ht="15" customHeight="1" x14ac:dyDescent="0.2">
      <c r="A12" s="1054"/>
      <c r="B12" s="1034" t="s">
        <v>1429</v>
      </c>
      <c r="C12" s="167" t="s">
        <v>1428</v>
      </c>
      <c r="D12" s="1063" t="s">
        <v>372</v>
      </c>
      <c r="E12" s="1027" t="s">
        <v>1614</v>
      </c>
      <c r="F12" s="778">
        <f>'Весь прайс'!F36</f>
        <v>89</v>
      </c>
      <c r="G12" s="749">
        <f>F12*(1-G13)</f>
        <v>66.75</v>
      </c>
    </row>
    <row r="13" spans="1:10" ht="15" customHeight="1" x14ac:dyDescent="0.2">
      <c r="A13" s="1054"/>
      <c r="B13" s="1034"/>
      <c r="C13" s="634" t="s">
        <v>341</v>
      </c>
      <c r="D13" s="1063"/>
      <c r="E13" s="1027"/>
      <c r="F13" s="750">
        <v>0</v>
      </c>
      <c r="G13" s="988">
        <f>G1</f>
        <v>0.25</v>
      </c>
    </row>
    <row r="14" spans="1:10" ht="15" customHeight="1" x14ac:dyDescent="0.2">
      <c r="A14" s="1054"/>
      <c r="B14" s="623"/>
      <c r="C14" s="168"/>
      <c r="D14" s="635"/>
      <c r="E14" s="1027"/>
      <c r="F14" s="778"/>
      <c r="G14" s="251"/>
    </row>
    <row r="15" spans="1:10" ht="15" customHeight="1" x14ac:dyDescent="0.2">
      <c r="A15" s="1054"/>
      <c r="B15" s="1046" t="s">
        <v>5</v>
      </c>
      <c r="C15" s="163" t="s">
        <v>175</v>
      </c>
      <c r="D15" s="1063" t="s">
        <v>372</v>
      </c>
      <c r="E15" s="1027" t="s">
        <v>1614</v>
      </c>
      <c r="F15" s="869">
        <f>'Весь прайс'!F37</f>
        <v>756</v>
      </c>
      <c r="G15" s="749">
        <f>F15*(1-G1)</f>
        <v>567</v>
      </c>
      <c r="J15" s="156"/>
    </row>
    <row r="16" spans="1:10" ht="15" customHeight="1" x14ac:dyDescent="0.2">
      <c r="A16" s="1054"/>
      <c r="B16" s="1046"/>
      <c r="C16" s="634" t="s">
        <v>341</v>
      </c>
      <c r="D16" s="1063"/>
      <c r="E16" s="1027"/>
      <c r="F16" s="750">
        <v>0</v>
      </c>
      <c r="G16" s="751">
        <f>G5</f>
        <v>0</v>
      </c>
    </row>
    <row r="17" spans="1:9" ht="15" customHeight="1" x14ac:dyDescent="0.2">
      <c r="A17" s="619"/>
      <c r="B17" s="620"/>
      <c r="C17" s="486"/>
      <c r="D17" s="635"/>
      <c r="E17" s="1027"/>
      <c r="F17" s="869"/>
      <c r="G17" s="252"/>
    </row>
    <row r="18" spans="1:9" ht="15" customHeight="1" x14ac:dyDescent="0.2">
      <c r="A18" s="1054"/>
      <c r="B18" s="1046" t="s">
        <v>12</v>
      </c>
      <c r="C18" s="163" t="s">
        <v>172</v>
      </c>
      <c r="D18" s="1049" t="s">
        <v>372</v>
      </c>
      <c r="E18" s="1027" t="s">
        <v>1614</v>
      </c>
      <c r="F18" s="774">
        <f>'Весь прайс'!F38</f>
        <v>728</v>
      </c>
      <c r="G18" s="749">
        <f>F18*(1-G19)</f>
        <v>546</v>
      </c>
    </row>
    <row r="19" spans="1:9" ht="15" customHeight="1" x14ac:dyDescent="0.2">
      <c r="A19" s="1054"/>
      <c r="B19" s="1046"/>
      <c r="C19" s="634" t="s">
        <v>341</v>
      </c>
      <c r="D19" s="1049"/>
      <c r="E19" s="1027"/>
      <c r="F19" s="750">
        <v>0</v>
      </c>
      <c r="G19" s="751">
        <f>G1</f>
        <v>0.25</v>
      </c>
    </row>
    <row r="20" spans="1:9" ht="15" customHeight="1" x14ac:dyDescent="0.2">
      <c r="A20" s="619"/>
      <c r="B20" s="620"/>
      <c r="C20" s="479"/>
      <c r="D20" s="617"/>
      <c r="E20" s="1027"/>
      <c r="F20" s="880"/>
      <c r="G20" s="253"/>
    </row>
    <row r="21" spans="1:9" ht="15" customHeight="1" x14ac:dyDescent="0.2">
      <c r="A21" s="1054"/>
      <c r="B21" s="1046" t="s">
        <v>6</v>
      </c>
      <c r="C21" s="163" t="s">
        <v>176</v>
      </c>
      <c r="D21" s="1063" t="s">
        <v>372</v>
      </c>
      <c r="E21" s="1106" t="s">
        <v>1614</v>
      </c>
      <c r="F21" s="869">
        <f>'Весь прайс'!F39</f>
        <v>4412</v>
      </c>
      <c r="G21" s="749">
        <f>F21*(1-G22)</f>
        <v>3309</v>
      </c>
    </row>
    <row r="22" spans="1:9" ht="15" customHeight="1" x14ac:dyDescent="0.2">
      <c r="A22" s="1054"/>
      <c r="B22" s="1046"/>
      <c r="C22" s="634" t="s">
        <v>341</v>
      </c>
      <c r="D22" s="1063"/>
      <c r="E22" s="1106"/>
      <c r="F22" s="750">
        <v>0</v>
      </c>
      <c r="G22" s="751">
        <f>G1</f>
        <v>0.25</v>
      </c>
    </row>
    <row r="23" spans="1:9" s="924" customFormat="1" ht="15" customHeight="1" x14ac:dyDescent="0.2">
      <c r="A23" s="914"/>
      <c r="B23" s="920"/>
      <c r="C23" s="733"/>
      <c r="D23" s="919"/>
      <c r="E23" s="926"/>
      <c r="F23" s="750"/>
      <c r="G23" s="751"/>
      <c r="H23" s="154"/>
    </row>
    <row r="24" spans="1:9" s="924" customFormat="1" ht="15" customHeight="1" x14ac:dyDescent="0.2">
      <c r="A24" s="1019" t="s">
        <v>1687</v>
      </c>
      <c r="B24" s="1019"/>
      <c r="C24" s="1019"/>
      <c r="D24" s="1019"/>
      <c r="E24" s="1019"/>
      <c r="F24" s="644"/>
      <c r="G24" s="644"/>
      <c r="H24" s="154"/>
    </row>
    <row r="25" spans="1:9" ht="15" customHeight="1" x14ac:dyDescent="0.2">
      <c r="A25" s="1054"/>
      <c r="B25" s="920" t="s">
        <v>1690</v>
      </c>
      <c r="C25" s="163" t="s">
        <v>1691</v>
      </c>
      <c r="D25" s="921" t="s">
        <v>372</v>
      </c>
      <c r="E25" s="929" t="s">
        <v>1711</v>
      </c>
      <c r="F25" s="774">
        <f>'Весь прайс'!F41</f>
        <v>586</v>
      </c>
      <c r="G25" s="749">
        <f>F25*(1-G1)</f>
        <v>439.5</v>
      </c>
      <c r="H25" s="588" t="s">
        <v>376</v>
      </c>
      <c r="I25" s="155"/>
    </row>
    <row r="26" spans="1:9" s="924" customFormat="1" ht="15" customHeight="1" x14ac:dyDescent="0.2">
      <c r="A26" s="1054"/>
      <c r="B26" s="920"/>
      <c r="C26" s="163"/>
      <c r="D26" s="921"/>
      <c r="E26" s="929"/>
      <c r="F26" s="750">
        <v>0</v>
      </c>
      <c r="G26" s="751">
        <f>G1</f>
        <v>0.25</v>
      </c>
      <c r="H26" s="588"/>
      <c r="I26" s="155"/>
    </row>
    <row r="27" spans="1:9" s="924" customFormat="1" ht="15" customHeight="1" x14ac:dyDescent="0.2">
      <c r="A27" s="1054"/>
      <c r="B27" s="911" t="s">
        <v>1689</v>
      </c>
      <c r="C27" s="167" t="s">
        <v>1688</v>
      </c>
      <c r="D27" s="921" t="s">
        <v>372</v>
      </c>
      <c r="E27" s="929" t="s">
        <v>1711</v>
      </c>
      <c r="F27" s="778">
        <f>'Весь прайс'!F42</f>
        <v>144</v>
      </c>
      <c r="G27" s="749">
        <f>F27*(1-G2)</f>
        <v>126.72</v>
      </c>
      <c r="H27" s="588" t="s">
        <v>376</v>
      </c>
      <c r="I27" s="155"/>
    </row>
    <row r="28" spans="1:9" s="924" customFormat="1" ht="15" customHeight="1" x14ac:dyDescent="0.2">
      <c r="A28" s="1054"/>
      <c r="B28" s="911"/>
      <c r="C28" s="167"/>
      <c r="D28" s="921"/>
      <c r="E28" s="929"/>
      <c r="F28" s="750">
        <v>0</v>
      </c>
      <c r="G28" s="751">
        <f>G7</f>
        <v>0.25</v>
      </c>
      <c r="H28" s="588"/>
      <c r="I28" s="155"/>
    </row>
    <row r="29" spans="1:9" ht="20.25" customHeight="1" x14ac:dyDescent="0.2">
      <c r="A29" s="1115" t="s">
        <v>1536</v>
      </c>
      <c r="B29" s="1115"/>
      <c r="C29" s="1115"/>
      <c r="D29" s="1115"/>
      <c r="E29" s="1115"/>
      <c r="F29" s="980"/>
      <c r="G29" s="980"/>
    </row>
    <row r="30" spans="1:9" ht="15" customHeight="1" x14ac:dyDescent="0.2">
      <c r="A30" s="149"/>
      <c r="B30" s="1046" t="s">
        <v>7</v>
      </c>
      <c r="C30" s="163" t="s">
        <v>228</v>
      </c>
      <c r="D30" s="1049" t="s">
        <v>372</v>
      </c>
      <c r="E30" s="1106" t="s">
        <v>1614</v>
      </c>
      <c r="F30" s="774">
        <f>'Весь прайс'!F44</f>
        <v>529</v>
      </c>
      <c r="G30" s="749">
        <f>F30*(1-G31)</f>
        <v>396.75</v>
      </c>
    </row>
    <row r="31" spans="1:9" ht="15" customHeight="1" x14ac:dyDescent="0.2">
      <c r="A31" s="149"/>
      <c r="B31" s="1046"/>
      <c r="C31" s="634" t="s">
        <v>341</v>
      </c>
      <c r="D31" s="1049"/>
      <c r="E31" s="1106"/>
      <c r="F31" s="750">
        <v>0</v>
      </c>
      <c r="G31" s="751">
        <f>G1</f>
        <v>0.25</v>
      </c>
    </row>
    <row r="32" spans="1:9" ht="15" customHeight="1" x14ac:dyDescent="0.2">
      <c r="A32" s="149"/>
      <c r="B32" s="620"/>
      <c r="C32" s="164"/>
      <c r="D32" s="617"/>
      <c r="E32" s="358"/>
      <c r="F32" s="880"/>
      <c r="G32" s="252"/>
    </row>
    <row r="33" spans="1:9" ht="15" customHeight="1" x14ac:dyDescent="0.2">
      <c r="A33" s="1054"/>
      <c r="B33" s="1034" t="s">
        <v>8</v>
      </c>
      <c r="C33" s="167" t="s">
        <v>174</v>
      </c>
      <c r="D33" s="1040" t="s">
        <v>372</v>
      </c>
      <c r="E33" s="1106" t="s">
        <v>1614</v>
      </c>
      <c r="F33" s="778">
        <f>'Весь прайс'!F45</f>
        <v>182</v>
      </c>
      <c r="G33" s="749">
        <f>F33*(1-G34)</f>
        <v>136.5</v>
      </c>
    </row>
    <row r="34" spans="1:9" ht="15" customHeight="1" x14ac:dyDescent="0.2">
      <c r="A34" s="1054"/>
      <c r="B34" s="1034"/>
      <c r="C34" s="355" t="s">
        <v>341</v>
      </c>
      <c r="D34" s="1040"/>
      <c r="E34" s="1106"/>
      <c r="F34" s="750">
        <v>0</v>
      </c>
      <c r="G34" s="751">
        <f>G1</f>
        <v>0.25</v>
      </c>
    </row>
    <row r="35" spans="1:9" ht="15" customHeight="1" x14ac:dyDescent="0.2">
      <c r="A35" s="1054"/>
      <c r="B35" s="623"/>
      <c r="C35" s="168"/>
      <c r="D35" s="624"/>
      <c r="E35" s="359"/>
      <c r="F35" s="881"/>
      <c r="G35" s="251"/>
      <c r="H35" s="582"/>
      <c r="I35" s="155"/>
    </row>
    <row r="36" spans="1:9" ht="15" customHeight="1" x14ac:dyDescent="0.2">
      <c r="A36" s="1054"/>
      <c r="B36" s="1034" t="s">
        <v>9</v>
      </c>
      <c r="C36" s="167" t="s">
        <v>229</v>
      </c>
      <c r="D36" s="1040" t="s">
        <v>372</v>
      </c>
      <c r="E36" s="1106" t="s">
        <v>1614</v>
      </c>
      <c r="F36" s="778">
        <f>'Весь прайс'!F46</f>
        <v>84</v>
      </c>
      <c r="G36" s="749">
        <f>F36*(1-G37)</f>
        <v>63</v>
      </c>
      <c r="H36" s="582"/>
      <c r="I36" s="205"/>
    </row>
    <row r="37" spans="1:9" ht="15" customHeight="1" x14ac:dyDescent="0.2">
      <c r="A37" s="1054"/>
      <c r="B37" s="1034"/>
      <c r="C37" s="355" t="s">
        <v>341</v>
      </c>
      <c r="D37" s="1040"/>
      <c r="E37" s="1106"/>
      <c r="F37" s="750">
        <v>0</v>
      </c>
      <c r="G37" s="751">
        <f>G1</f>
        <v>0.25</v>
      </c>
    </row>
    <row r="38" spans="1:9" ht="15" customHeight="1" x14ac:dyDescent="0.2">
      <c r="A38" s="619"/>
      <c r="B38" s="623"/>
      <c r="C38" s="168"/>
      <c r="D38" s="624"/>
      <c r="E38" s="359"/>
      <c r="F38" s="881"/>
      <c r="G38" s="251"/>
    </row>
    <row r="39" spans="1:9" ht="15" customHeight="1" x14ac:dyDescent="0.2">
      <c r="A39" s="1054"/>
      <c r="B39" s="1046" t="s">
        <v>10</v>
      </c>
      <c r="C39" s="163" t="s">
        <v>173</v>
      </c>
      <c r="D39" s="1049" t="s">
        <v>372</v>
      </c>
      <c r="E39" s="1106" t="s">
        <v>1614</v>
      </c>
      <c r="F39" s="774">
        <f>'Весь прайс'!F47</f>
        <v>108</v>
      </c>
      <c r="G39" s="749">
        <f>F39*(1-G40)</f>
        <v>81</v>
      </c>
    </row>
    <row r="40" spans="1:9" ht="15" customHeight="1" x14ac:dyDescent="0.2">
      <c r="A40" s="1054"/>
      <c r="B40" s="1046"/>
      <c r="C40" s="634" t="s">
        <v>341</v>
      </c>
      <c r="D40" s="1049"/>
      <c r="E40" s="1106"/>
      <c r="F40" s="750">
        <v>0</v>
      </c>
      <c r="G40" s="751">
        <f>G1</f>
        <v>0.25</v>
      </c>
    </row>
    <row r="41" spans="1:9" ht="15" customHeight="1" x14ac:dyDescent="0.2">
      <c r="A41" s="619"/>
      <c r="B41" s="620"/>
      <c r="C41" s="164"/>
      <c r="D41" s="617"/>
      <c r="E41" s="359"/>
      <c r="F41" s="880"/>
      <c r="G41" s="252"/>
    </row>
    <row r="42" spans="1:9" ht="15" customHeight="1" x14ac:dyDescent="0.2">
      <c r="A42" s="619"/>
      <c r="B42" s="1034" t="s">
        <v>11</v>
      </c>
      <c r="C42" s="167" t="s">
        <v>227</v>
      </c>
      <c r="D42" s="1049" t="s">
        <v>372</v>
      </c>
      <c r="E42" s="1106" t="s">
        <v>1614</v>
      </c>
      <c r="F42" s="778">
        <f>'Весь прайс'!F48</f>
        <v>64</v>
      </c>
      <c r="G42" s="749">
        <f>F42*(1-G43)</f>
        <v>48</v>
      </c>
    </row>
    <row r="43" spans="1:9" ht="15" customHeight="1" x14ac:dyDescent="0.2">
      <c r="A43" s="619"/>
      <c r="B43" s="1034"/>
      <c r="C43" s="355" t="s">
        <v>341</v>
      </c>
      <c r="D43" s="1049"/>
      <c r="E43" s="1106"/>
      <c r="F43" s="750">
        <v>0</v>
      </c>
      <c r="G43" s="751">
        <f>G1</f>
        <v>0.25</v>
      </c>
    </row>
    <row r="44" spans="1:9" ht="15" customHeight="1" x14ac:dyDescent="0.2">
      <c r="A44" s="619"/>
      <c r="B44" s="623"/>
      <c r="C44" s="168"/>
      <c r="D44" s="617"/>
      <c r="E44" s="359"/>
      <c r="F44" s="881"/>
      <c r="G44" s="252"/>
    </row>
    <row r="45" spans="1:9" ht="15" customHeight="1" x14ac:dyDescent="0.2">
      <c r="A45" s="1054"/>
      <c r="B45" s="1046" t="s">
        <v>12</v>
      </c>
      <c r="C45" s="163" t="s">
        <v>172</v>
      </c>
      <c r="D45" s="1049" t="s">
        <v>372</v>
      </c>
      <c r="E45" s="1106" t="s">
        <v>1614</v>
      </c>
      <c r="F45" s="774">
        <f>'Весь прайс'!F49</f>
        <v>728</v>
      </c>
      <c r="G45" s="749">
        <f>F45*(1-G46)</f>
        <v>546</v>
      </c>
    </row>
    <row r="46" spans="1:9" ht="15" customHeight="1" x14ac:dyDescent="0.2">
      <c r="A46" s="1054"/>
      <c r="B46" s="1046"/>
      <c r="C46" s="634" t="s">
        <v>341</v>
      </c>
      <c r="D46" s="1049"/>
      <c r="E46" s="1106"/>
      <c r="F46" s="750">
        <v>0</v>
      </c>
      <c r="G46" s="751">
        <f>G1</f>
        <v>0.25</v>
      </c>
    </row>
    <row r="47" spans="1:9" ht="15" customHeight="1" x14ac:dyDescent="0.2">
      <c r="A47" s="619"/>
      <c r="B47" s="620"/>
      <c r="C47" s="479"/>
      <c r="D47" s="617"/>
      <c r="E47" s="621"/>
      <c r="F47" s="880"/>
      <c r="G47" s="252"/>
    </row>
    <row r="48" spans="1:9" ht="15" customHeight="1" x14ac:dyDescent="0.2">
      <c r="A48" s="1054"/>
      <c r="B48" s="1113" t="s">
        <v>13</v>
      </c>
      <c r="C48" s="173" t="s">
        <v>230</v>
      </c>
      <c r="D48" s="1049" t="s">
        <v>372</v>
      </c>
      <c r="E48" s="1106" t="s">
        <v>1614</v>
      </c>
      <c r="F48" s="872">
        <f>'Весь прайс'!F50</f>
        <v>296</v>
      </c>
      <c r="G48" s="749">
        <f>F48*(1-G49)</f>
        <v>222</v>
      </c>
    </row>
    <row r="49" spans="1:10" ht="15" customHeight="1" x14ac:dyDescent="0.2">
      <c r="A49" s="1054"/>
      <c r="B49" s="1113"/>
      <c r="C49" s="625" t="s">
        <v>341</v>
      </c>
      <c r="D49" s="1049"/>
      <c r="E49" s="1106"/>
      <c r="F49" s="750">
        <v>0</v>
      </c>
      <c r="G49" s="751">
        <f>G1</f>
        <v>0.25</v>
      </c>
      <c r="I49" s="205"/>
    </row>
    <row r="50" spans="1:10" ht="15" customHeight="1" x14ac:dyDescent="0.2">
      <c r="B50" s="620"/>
      <c r="C50" s="479"/>
      <c r="D50" s="617"/>
      <c r="E50" s="618"/>
      <c r="F50" s="880"/>
      <c r="G50" s="252"/>
    </row>
    <row r="51" spans="1:10" ht="17.25" customHeight="1" x14ac:dyDescent="0.2">
      <c r="A51" s="1114" t="s">
        <v>1537</v>
      </c>
      <c r="B51" s="1114"/>
      <c r="C51" s="1114"/>
      <c r="D51" s="1114"/>
      <c r="E51" s="1114"/>
      <c r="F51" s="530"/>
      <c r="G51" s="530"/>
    </row>
    <row r="52" spans="1:10" ht="15" customHeight="1" x14ac:dyDescent="0.2">
      <c r="A52" s="1111"/>
      <c r="B52" s="1044" t="s">
        <v>1444</v>
      </c>
      <c r="C52" s="531" t="s">
        <v>1445</v>
      </c>
      <c r="D52" s="1045" t="s">
        <v>372</v>
      </c>
      <c r="E52" s="1106" t="s">
        <v>1614</v>
      </c>
      <c r="F52" s="989">
        <f>'Весь прайс'!F52</f>
        <v>856</v>
      </c>
      <c r="G52" s="756">
        <f>F52*(1-G1)</f>
        <v>642</v>
      </c>
      <c r="H52" s="587"/>
    </row>
    <row r="53" spans="1:10" ht="15" customHeight="1" x14ac:dyDescent="0.2">
      <c r="A53" s="1111"/>
      <c r="B53" s="1044"/>
      <c r="C53" s="634" t="s">
        <v>341</v>
      </c>
      <c r="D53" s="1045"/>
      <c r="E53" s="1106"/>
      <c r="F53" s="750">
        <v>0</v>
      </c>
      <c r="G53" s="751">
        <f>G1</f>
        <v>0.25</v>
      </c>
    </row>
    <row r="54" spans="1:10" ht="15" customHeight="1" x14ac:dyDescent="0.2">
      <c r="A54" s="1111"/>
      <c r="B54" s="636"/>
      <c r="C54" s="164"/>
      <c r="D54" s="637"/>
      <c r="E54" s="532"/>
      <c r="F54" s="990"/>
      <c r="G54" s="533"/>
    </row>
    <row r="55" spans="1:10" ht="15" customHeight="1" x14ac:dyDescent="0.2">
      <c r="A55" s="1111"/>
      <c r="B55" s="1092" t="s">
        <v>1446</v>
      </c>
      <c r="C55" s="534" t="s">
        <v>1447</v>
      </c>
      <c r="D55" s="1112" t="s">
        <v>372</v>
      </c>
      <c r="E55" s="1106" t="s">
        <v>1614</v>
      </c>
      <c r="F55" s="991">
        <f>'Весь прайс'!F53</f>
        <v>254</v>
      </c>
      <c r="G55" s="756">
        <f>F55*(1-G1)</f>
        <v>190.5</v>
      </c>
      <c r="H55" s="587"/>
    </row>
    <row r="56" spans="1:10" ht="15" customHeight="1" x14ac:dyDescent="0.2">
      <c r="A56" s="1111"/>
      <c r="B56" s="1092"/>
      <c r="C56" s="355" t="s">
        <v>341</v>
      </c>
      <c r="D56" s="1112"/>
      <c r="E56" s="1106"/>
      <c r="F56" s="750">
        <v>0</v>
      </c>
      <c r="G56" s="751">
        <f>G1</f>
        <v>0.25</v>
      </c>
    </row>
    <row r="57" spans="1:10" ht="15" customHeight="1" x14ac:dyDescent="0.2">
      <c r="A57" s="1111"/>
      <c r="B57" s="638"/>
      <c r="C57" s="168"/>
      <c r="D57" s="639"/>
      <c r="E57" s="535"/>
      <c r="F57" s="992"/>
      <c r="G57" s="536"/>
    </row>
    <row r="58" spans="1:10" ht="20.25" customHeight="1" x14ac:dyDescent="0.2">
      <c r="A58" s="1115" t="s">
        <v>1538</v>
      </c>
      <c r="B58" s="1115"/>
      <c r="C58" s="1115"/>
      <c r="D58" s="1115"/>
      <c r="E58" s="1115"/>
      <c r="F58" s="980"/>
      <c r="G58" s="980"/>
    </row>
    <row r="59" spans="1:10" ht="15" customHeight="1" x14ac:dyDescent="0.2">
      <c r="A59" s="260"/>
      <c r="B59" s="1046"/>
      <c r="C59" s="163" t="s">
        <v>380</v>
      </c>
      <c r="D59" s="1049" t="s">
        <v>372</v>
      </c>
      <c r="E59" s="1067" t="s">
        <v>1615</v>
      </c>
      <c r="F59" s="774">
        <f>'Весь прайс'!F55</f>
        <v>811.2</v>
      </c>
      <c r="G59" s="749">
        <f>'Весь прайс'!G55</f>
        <v>717.6</v>
      </c>
      <c r="I59" s="154"/>
    </row>
    <row r="60" spans="1:10" ht="15" customHeight="1" x14ac:dyDescent="0.2">
      <c r="A60" s="260"/>
      <c r="B60" s="1046"/>
      <c r="C60" s="634" t="s">
        <v>341</v>
      </c>
      <c r="D60" s="1049"/>
      <c r="E60" s="1067"/>
      <c r="F60" s="750">
        <v>0</v>
      </c>
      <c r="G60" s="751"/>
      <c r="I60" s="154"/>
    </row>
    <row r="61" spans="1:10" ht="15" customHeight="1" x14ac:dyDescent="0.2">
      <c r="A61" s="260"/>
      <c r="B61" s="620"/>
      <c r="C61" s="164"/>
      <c r="D61" s="617"/>
      <c r="E61" s="635"/>
      <c r="F61" s="880"/>
      <c r="G61" s="252"/>
      <c r="I61" s="154"/>
    </row>
    <row r="62" spans="1:10" ht="15" customHeight="1" x14ac:dyDescent="0.2">
      <c r="A62" s="1054"/>
      <c r="B62" s="1034"/>
      <c r="C62" s="167" t="s">
        <v>381</v>
      </c>
      <c r="D62" s="1040" t="s">
        <v>372</v>
      </c>
      <c r="E62" s="1067" t="s">
        <v>1615</v>
      </c>
      <c r="F62" s="778">
        <f>'Весь прайс'!F56</f>
        <v>198.9</v>
      </c>
      <c r="G62" s="749">
        <f>'Весь прайс'!G56</f>
        <v>175.95</v>
      </c>
      <c r="I62" s="582"/>
    </row>
    <row r="63" spans="1:10" ht="15" customHeight="1" x14ac:dyDescent="0.2">
      <c r="A63" s="1054"/>
      <c r="B63" s="1034"/>
      <c r="C63" s="355" t="s">
        <v>341</v>
      </c>
      <c r="D63" s="1040"/>
      <c r="E63" s="1067"/>
      <c r="F63" s="750">
        <v>0</v>
      </c>
      <c r="G63" s="751"/>
      <c r="I63" s="583"/>
    </row>
    <row r="64" spans="1:10" ht="15" customHeight="1" x14ac:dyDescent="0.2">
      <c r="A64" s="1054"/>
      <c r="B64" s="623"/>
      <c r="C64" s="168"/>
      <c r="D64" s="624"/>
      <c r="E64" s="245"/>
      <c r="F64" s="881"/>
      <c r="G64" s="251"/>
      <c r="I64" s="154"/>
      <c r="J64" s="155"/>
    </row>
    <row r="65" spans="1:9" ht="15" customHeight="1" x14ac:dyDescent="0.2">
      <c r="A65" s="1054"/>
      <c r="B65" s="1034"/>
      <c r="C65" s="276" t="s">
        <v>383</v>
      </c>
      <c r="D65" s="1040" t="s">
        <v>372</v>
      </c>
      <c r="E65" s="1067" t="s">
        <v>1615</v>
      </c>
      <c r="F65" s="993">
        <f>'Весь прайс'!F57</f>
        <v>99</v>
      </c>
      <c r="G65" s="994">
        <f>'Весь прайс'!G57</f>
        <v>91</v>
      </c>
      <c r="I65" s="584"/>
    </row>
    <row r="66" spans="1:9" ht="15" customHeight="1" x14ac:dyDescent="0.2">
      <c r="A66" s="1054"/>
      <c r="B66" s="1034"/>
      <c r="C66" s="355" t="s">
        <v>341</v>
      </c>
      <c r="D66" s="1040"/>
      <c r="E66" s="1067"/>
      <c r="F66" s="995">
        <v>0</v>
      </c>
      <c r="G66" s="996"/>
      <c r="I66" s="154"/>
    </row>
    <row r="67" spans="1:9" ht="15" customHeight="1" x14ac:dyDescent="0.2">
      <c r="A67" s="619"/>
      <c r="B67" s="623"/>
      <c r="C67" s="168"/>
      <c r="D67" s="624"/>
      <c r="E67" s="245"/>
      <c r="F67" s="997"/>
      <c r="G67" s="275"/>
      <c r="I67" s="154"/>
    </row>
    <row r="68" spans="1:9" ht="15" customHeight="1" x14ac:dyDescent="0.2">
      <c r="A68" s="1054"/>
      <c r="B68" s="1046"/>
      <c r="C68" s="277" t="s">
        <v>382</v>
      </c>
      <c r="D68" s="1049" t="s">
        <v>372</v>
      </c>
      <c r="E68" s="1067" t="s">
        <v>1615</v>
      </c>
      <c r="F68" s="998">
        <f>'Весь прайс'!F58</f>
        <v>134.9</v>
      </c>
      <c r="G68" s="994">
        <f>'Весь прайс'!G58</f>
        <v>117.3</v>
      </c>
      <c r="I68" s="585"/>
    </row>
    <row r="69" spans="1:9" ht="15" customHeight="1" x14ac:dyDescent="0.2">
      <c r="A69" s="1054"/>
      <c r="B69" s="1046"/>
      <c r="C69" s="634" t="s">
        <v>341</v>
      </c>
      <c r="D69" s="1049"/>
      <c r="E69" s="1067"/>
      <c r="F69" s="995">
        <v>0</v>
      </c>
      <c r="G69" s="996"/>
      <c r="I69" s="154"/>
    </row>
    <row r="70" spans="1:9" ht="15" customHeight="1" x14ac:dyDescent="0.2">
      <c r="A70" s="619"/>
      <c r="B70" s="620"/>
      <c r="C70" s="479"/>
      <c r="D70" s="617"/>
      <c r="E70" s="618"/>
      <c r="F70" s="750"/>
      <c r="G70" s="751"/>
      <c r="I70" s="154"/>
    </row>
    <row r="71" spans="1:9" ht="15" customHeight="1" x14ac:dyDescent="0.2">
      <c r="A71" s="1054"/>
      <c r="B71" s="1046" t="s">
        <v>53</v>
      </c>
      <c r="C71" s="179" t="s">
        <v>206</v>
      </c>
      <c r="D71" s="1049" t="s">
        <v>372</v>
      </c>
      <c r="E71" s="1106" t="s">
        <v>1614</v>
      </c>
      <c r="F71" s="748">
        <f>'Весь прайс'!F77</f>
        <v>199</v>
      </c>
      <c r="G71" s="749">
        <f>F71*(1-G72)</f>
        <v>149.25</v>
      </c>
      <c r="I71" s="154"/>
    </row>
    <row r="72" spans="1:9" ht="15" customHeight="1" x14ac:dyDescent="0.2">
      <c r="A72" s="1054"/>
      <c r="B72" s="1046"/>
      <c r="C72" s="355" t="s">
        <v>341</v>
      </c>
      <c r="D72" s="1049"/>
      <c r="E72" s="1106"/>
      <c r="F72" s="750">
        <v>0</v>
      </c>
      <c r="G72" s="751">
        <f>G1</f>
        <v>0.25</v>
      </c>
      <c r="I72" s="154"/>
    </row>
    <row r="73" spans="1:9" s="973" customFormat="1" ht="15" customHeight="1" x14ac:dyDescent="0.2">
      <c r="A73" s="1054"/>
      <c r="B73" s="970"/>
      <c r="C73" s="355"/>
      <c r="D73" s="972"/>
      <c r="E73" s="975"/>
      <c r="F73" s="750"/>
      <c r="G73" s="751"/>
      <c r="H73" s="154"/>
      <c r="I73" s="154"/>
    </row>
    <row r="74" spans="1:9" ht="15" customHeight="1" x14ac:dyDescent="0.2">
      <c r="A74" s="1054"/>
      <c r="B74" s="620"/>
      <c r="C74" s="164"/>
      <c r="D74" s="617"/>
      <c r="E74" s="245"/>
      <c r="F74" s="880"/>
      <c r="G74" s="252"/>
      <c r="I74" s="154"/>
    </row>
    <row r="75" spans="1:9" ht="18" customHeight="1" x14ac:dyDescent="0.2">
      <c r="A75" s="1026" t="s">
        <v>1540</v>
      </c>
      <c r="B75" s="1026"/>
      <c r="C75" s="1026"/>
      <c r="D75" s="1026"/>
      <c r="E75" s="1026"/>
      <c r="F75" s="985"/>
      <c r="G75" s="985"/>
      <c r="I75" s="205"/>
    </row>
    <row r="76" spans="1:9" ht="15" customHeight="1" x14ac:dyDescent="0.2">
      <c r="A76" s="1054"/>
      <c r="B76" s="1046" t="s">
        <v>107</v>
      </c>
      <c r="C76" s="177" t="s">
        <v>218</v>
      </c>
      <c r="D76" s="640" t="s">
        <v>373</v>
      </c>
      <c r="E76" s="1108" t="s">
        <v>1614</v>
      </c>
      <c r="F76" s="869">
        <f>F77*0.8</f>
        <v>98</v>
      </c>
      <c r="G76" s="866">
        <f>G77*0.8</f>
        <v>86.240000000000009</v>
      </c>
      <c r="H76" s="587"/>
    </row>
    <row r="77" spans="1:9" ht="15" customHeight="1" x14ac:dyDescent="0.2">
      <c r="A77" s="1054"/>
      <c r="B77" s="1046"/>
      <c r="C77" s="634" t="s">
        <v>341</v>
      </c>
      <c r="D77" s="640" t="s">
        <v>374</v>
      </c>
      <c r="E77" s="1108"/>
      <c r="F77" s="869">
        <f>Блискавкозахист!F10</f>
        <v>122.5</v>
      </c>
      <c r="G77" s="866">
        <f>F77*(1-G78)</f>
        <v>107.8</v>
      </c>
    </row>
    <row r="78" spans="1:9" ht="15" customHeight="1" x14ac:dyDescent="0.2">
      <c r="A78" s="1054"/>
      <c r="B78" s="1046"/>
      <c r="C78" s="581" t="s">
        <v>1512</v>
      </c>
      <c r="D78" s="640"/>
      <c r="E78" s="1108"/>
      <c r="F78" s="750">
        <v>0</v>
      </c>
      <c r="G78" s="867">
        <f>G2</f>
        <v>0.12</v>
      </c>
    </row>
    <row r="79" spans="1:9" ht="15" customHeight="1" x14ac:dyDescent="0.2">
      <c r="A79" s="1054"/>
      <c r="B79" s="641"/>
      <c r="C79" s="479"/>
      <c r="D79" s="640"/>
      <c r="E79" s="903"/>
      <c r="F79" s="999"/>
      <c r="G79" s="252"/>
    </row>
    <row r="80" spans="1:9" ht="15" customHeight="1" x14ac:dyDescent="0.2">
      <c r="A80" s="1054"/>
      <c r="B80" s="1046" t="s">
        <v>108</v>
      </c>
      <c r="C80" s="177" t="s">
        <v>219</v>
      </c>
      <c r="D80" s="640" t="s">
        <v>373</v>
      </c>
      <c r="E80" s="1108" t="s">
        <v>1614</v>
      </c>
      <c r="F80" s="869">
        <f>F81*0.84</f>
        <v>102.89999999999999</v>
      </c>
      <c r="G80" s="866">
        <f>G81*0.84</f>
        <v>90.551999999999992</v>
      </c>
      <c r="H80" s="587"/>
    </row>
    <row r="81" spans="1:8" ht="15" customHeight="1" x14ac:dyDescent="0.2">
      <c r="A81" s="1054"/>
      <c r="B81" s="1035"/>
      <c r="C81" s="634" t="s">
        <v>341</v>
      </c>
      <c r="D81" s="640" t="s">
        <v>374</v>
      </c>
      <c r="E81" s="1108"/>
      <c r="F81" s="869">
        <f>Блискавкозахист!F19</f>
        <v>122.5</v>
      </c>
      <c r="G81" s="866">
        <f>F81*(1-G82)</f>
        <v>107.8</v>
      </c>
    </row>
    <row r="82" spans="1:8" ht="15" customHeight="1" x14ac:dyDescent="0.2">
      <c r="A82" s="1054"/>
      <c r="B82" s="641"/>
      <c r="C82" s="581" t="s">
        <v>1512</v>
      </c>
      <c r="D82" s="640"/>
      <c r="E82" s="1108"/>
      <c r="F82" s="750">
        <v>0</v>
      </c>
      <c r="G82" s="867">
        <f>G2</f>
        <v>0.12</v>
      </c>
    </row>
    <row r="83" spans="1:8" s="665" customFormat="1" ht="15" customHeight="1" x14ac:dyDescent="0.2">
      <c r="A83" s="1054"/>
      <c r="B83" s="1046" t="s">
        <v>1568</v>
      </c>
      <c r="C83" s="177" t="s">
        <v>1549</v>
      </c>
      <c r="D83" s="660" t="s">
        <v>373</v>
      </c>
      <c r="E83" s="1108" t="s">
        <v>1614</v>
      </c>
      <c r="F83" s="869">
        <f>F84*0.961</f>
        <v>117.7225</v>
      </c>
      <c r="G83" s="866">
        <f>G84*0.961</f>
        <v>103.5958</v>
      </c>
      <c r="H83" s="154"/>
    </row>
    <row r="84" spans="1:8" s="665" customFormat="1" ht="15" customHeight="1" x14ac:dyDescent="0.2">
      <c r="A84" s="1054"/>
      <c r="B84" s="1035"/>
      <c r="C84" s="674" t="s">
        <v>341</v>
      </c>
      <c r="D84" s="660" t="s">
        <v>374</v>
      </c>
      <c r="E84" s="1108"/>
      <c r="F84" s="869">
        <f>Блискавкозахист!F22</f>
        <v>122.5</v>
      </c>
      <c r="G84" s="866">
        <f>F84*(1-G85)</f>
        <v>107.8</v>
      </c>
      <c r="H84" s="154"/>
    </row>
    <row r="85" spans="1:8" s="665" customFormat="1" ht="15" customHeight="1" x14ac:dyDescent="0.2">
      <c r="A85" s="1054"/>
      <c r="B85" s="661"/>
      <c r="C85" s="581" t="s">
        <v>1512</v>
      </c>
      <c r="D85" s="660"/>
      <c r="E85" s="1108"/>
      <c r="F85" s="750">
        <v>0</v>
      </c>
      <c r="G85" s="867">
        <v>0.12</v>
      </c>
      <c r="H85" s="154"/>
    </row>
    <row r="86" spans="1:8" ht="15" customHeight="1" x14ac:dyDescent="0.2">
      <c r="A86" s="1054"/>
      <c r="B86" s="641"/>
      <c r="C86" s="479"/>
      <c r="D86" s="640"/>
      <c r="E86" s="635"/>
      <c r="F86" s="999"/>
      <c r="G86" s="252"/>
    </row>
    <row r="87" spans="1:8" ht="15" customHeight="1" x14ac:dyDescent="0.2">
      <c r="A87" s="1054"/>
      <c r="B87" s="1046" t="s">
        <v>1345</v>
      </c>
      <c r="C87" s="177" t="s">
        <v>220</v>
      </c>
      <c r="D87" s="640" t="s">
        <v>373</v>
      </c>
      <c r="E87" s="1106" t="s">
        <v>1614</v>
      </c>
      <c r="F87" s="871">
        <f>F88*1.285</f>
        <v>157.41249999999999</v>
      </c>
      <c r="G87" s="866">
        <f>G88*1.285</f>
        <v>138.523</v>
      </c>
      <c r="H87" s="587"/>
    </row>
    <row r="88" spans="1:8" ht="15" customHeight="1" x14ac:dyDescent="0.2">
      <c r="A88" s="1054"/>
      <c r="B88" s="1046"/>
      <c r="C88" s="634" t="s">
        <v>341</v>
      </c>
      <c r="D88" s="640" t="s">
        <v>374</v>
      </c>
      <c r="E88" s="1106"/>
      <c r="F88" s="871">
        <f>Блискавкозахист!F25</f>
        <v>122.5</v>
      </c>
      <c r="G88" s="866">
        <f>F88*(1-G89)</f>
        <v>107.8</v>
      </c>
    </row>
    <row r="89" spans="1:8" ht="15" customHeight="1" x14ac:dyDescent="0.2">
      <c r="A89" s="619"/>
      <c r="B89" s="620"/>
      <c r="C89" s="581" t="s">
        <v>1512</v>
      </c>
      <c r="D89" s="640"/>
      <c r="E89" s="635"/>
      <c r="F89" s="750">
        <v>0</v>
      </c>
      <c r="G89" s="867">
        <f>G2</f>
        <v>0.12</v>
      </c>
    </row>
    <row r="90" spans="1:8" ht="15" customHeight="1" x14ac:dyDescent="0.2">
      <c r="B90" s="641"/>
      <c r="C90" s="207"/>
      <c r="D90" s="640"/>
      <c r="E90" s="633"/>
      <c r="F90" s="870"/>
      <c r="G90" s="251"/>
    </row>
    <row r="91" spans="1:8" ht="15" customHeight="1" x14ac:dyDescent="0.2">
      <c r="A91" s="149"/>
      <c r="B91" s="1046" t="s">
        <v>110</v>
      </c>
      <c r="C91" s="177" t="s">
        <v>221</v>
      </c>
      <c r="D91" s="1066" t="s">
        <v>373</v>
      </c>
      <c r="E91" s="1067" t="s">
        <v>1615</v>
      </c>
      <c r="F91" s="872">
        <f>Блискавкозахист!F30</f>
        <v>648.52</v>
      </c>
      <c r="G91" s="866">
        <v>606.67999999999995</v>
      </c>
    </row>
    <row r="92" spans="1:8" ht="14.1" customHeight="1" x14ac:dyDescent="0.2">
      <c r="A92" s="149"/>
      <c r="B92" s="1046"/>
      <c r="C92" s="634" t="s">
        <v>341</v>
      </c>
      <c r="D92" s="1066"/>
      <c r="E92" s="1067"/>
      <c r="F92" s="750">
        <v>0</v>
      </c>
      <c r="G92" s="867"/>
    </row>
    <row r="93" spans="1:8" ht="14.1" customHeight="1" x14ac:dyDescent="0.2">
      <c r="A93" s="149"/>
      <c r="B93" s="620"/>
      <c r="C93" s="479"/>
      <c r="D93" s="640"/>
      <c r="E93" s="633"/>
      <c r="F93" s="873"/>
      <c r="G93" s="250"/>
    </row>
    <row r="94" spans="1:8" ht="15" customHeight="1" x14ac:dyDescent="0.2">
      <c r="A94" s="149"/>
      <c r="B94" s="1046" t="s">
        <v>111</v>
      </c>
      <c r="C94" s="177" t="s">
        <v>222</v>
      </c>
      <c r="D94" s="1066" t="s">
        <v>373</v>
      </c>
      <c r="E94" s="1067" t="s">
        <v>1615</v>
      </c>
      <c r="F94" s="872">
        <f>Блискавкозахист!F33</f>
        <v>1014</v>
      </c>
      <c r="G94" s="866">
        <f>F94*(1-G95)</f>
        <v>892.32</v>
      </c>
    </row>
    <row r="95" spans="1:8" ht="14.1" customHeight="1" x14ac:dyDescent="0.2">
      <c r="A95" s="149"/>
      <c r="B95" s="1046"/>
      <c r="C95" s="634" t="s">
        <v>341</v>
      </c>
      <c r="D95" s="1066"/>
      <c r="E95" s="1067"/>
      <c r="F95" s="750">
        <v>0</v>
      </c>
      <c r="G95" s="867">
        <f>G2</f>
        <v>0.12</v>
      </c>
    </row>
    <row r="96" spans="1:8" ht="14.1" customHeight="1" x14ac:dyDescent="0.2">
      <c r="A96" s="149"/>
      <c r="B96" s="620"/>
      <c r="C96" s="479"/>
      <c r="D96" s="640"/>
      <c r="E96" s="633"/>
      <c r="F96" s="873"/>
      <c r="G96" s="250"/>
    </row>
    <row r="97" spans="1:11" ht="14.1" customHeight="1" x14ac:dyDescent="0.2">
      <c r="A97" s="149"/>
      <c r="B97" s="1046" t="s">
        <v>164</v>
      </c>
      <c r="C97" s="193" t="s">
        <v>223</v>
      </c>
      <c r="D97" s="1066" t="s">
        <v>373</v>
      </c>
      <c r="E97" s="1067" t="s">
        <v>1615</v>
      </c>
      <c r="F97" s="872">
        <f>Блискавкозахист!F36</f>
        <v>1170</v>
      </c>
      <c r="G97" s="866">
        <f>F97*(1-G98)</f>
        <v>1029.5999999999999</v>
      </c>
    </row>
    <row r="98" spans="1:11" ht="14.1" customHeight="1" x14ac:dyDescent="0.2">
      <c r="A98" s="149"/>
      <c r="B98" s="1046"/>
      <c r="C98" s="634" t="s">
        <v>341</v>
      </c>
      <c r="D98" s="1066"/>
      <c r="E98" s="1067"/>
      <c r="F98" s="750">
        <v>0</v>
      </c>
      <c r="G98" s="867">
        <f>G2</f>
        <v>0.12</v>
      </c>
    </row>
    <row r="99" spans="1:11" ht="14.1" customHeight="1" x14ac:dyDescent="0.2">
      <c r="A99" s="149"/>
      <c r="B99" s="620"/>
      <c r="C99" s="479"/>
      <c r="D99" s="640"/>
      <c r="E99" s="633"/>
      <c r="F99" s="873"/>
      <c r="G99" s="250"/>
    </row>
    <row r="100" spans="1:11" ht="15" customHeight="1" x14ac:dyDescent="0.35">
      <c r="A100" s="149"/>
      <c r="B100" s="1046" t="s">
        <v>163</v>
      </c>
      <c r="C100" s="177" t="s">
        <v>237</v>
      </c>
      <c r="D100" s="1066" t="s">
        <v>373</v>
      </c>
      <c r="E100" s="1067" t="s">
        <v>1615</v>
      </c>
      <c r="F100" s="872">
        <f>Блискавкозахист!F39</f>
        <v>652.86</v>
      </c>
      <c r="G100" s="866">
        <v>610.74</v>
      </c>
      <c r="H100" s="593"/>
      <c r="K100" s="592"/>
    </row>
    <row r="101" spans="1:11" ht="15" customHeight="1" x14ac:dyDescent="0.2">
      <c r="B101" s="1046"/>
      <c r="C101" s="634" t="s">
        <v>341</v>
      </c>
      <c r="D101" s="1066"/>
      <c r="E101" s="1067"/>
      <c r="F101" s="750"/>
      <c r="G101" s="867"/>
    </row>
    <row r="102" spans="1:11" ht="15" customHeight="1" x14ac:dyDescent="0.2">
      <c r="B102" s="620"/>
      <c r="C102" s="479"/>
      <c r="D102" s="640"/>
      <c r="E102" s="633"/>
      <c r="F102" s="868"/>
      <c r="G102" s="250"/>
    </row>
    <row r="103" spans="1:11" ht="15" customHeight="1" x14ac:dyDescent="0.2">
      <c r="B103" s="1046" t="s">
        <v>1507</v>
      </c>
      <c r="C103" s="177" t="s">
        <v>1508</v>
      </c>
      <c r="D103" s="1066" t="s">
        <v>373</v>
      </c>
      <c r="E103" s="1067" t="s">
        <v>1615</v>
      </c>
      <c r="F103" s="872">
        <f>Блискавкозахист!F45</f>
        <v>725.4</v>
      </c>
      <c r="G103" s="866">
        <v>641.70000000000005</v>
      </c>
      <c r="H103" s="588"/>
    </row>
    <row r="104" spans="1:11" ht="15" customHeight="1" x14ac:dyDescent="0.2">
      <c r="B104" s="1046"/>
      <c r="C104" s="634"/>
      <c r="D104" s="1066"/>
      <c r="E104" s="1067"/>
      <c r="F104" s="750"/>
      <c r="G104" s="867"/>
    </row>
    <row r="105" spans="1:11" ht="15" customHeight="1" x14ac:dyDescent="0.2">
      <c r="B105" s="620"/>
      <c r="C105" s="479"/>
      <c r="D105" s="640"/>
      <c r="E105" s="633"/>
      <c r="F105" s="1000"/>
      <c r="G105" s="904"/>
    </row>
    <row r="106" spans="1:11" ht="15" customHeight="1" x14ac:dyDescent="0.2">
      <c r="A106" s="1053"/>
      <c r="B106" s="1065">
        <v>511253</v>
      </c>
      <c r="C106" s="180" t="s">
        <v>224</v>
      </c>
      <c r="D106" s="1066" t="s">
        <v>373</v>
      </c>
      <c r="E106" s="1067" t="s">
        <v>1615</v>
      </c>
      <c r="F106" s="1109" t="str">
        <f>Блискавкозахист!F48</f>
        <v xml:space="preserve">Ціну уточнюйте         </v>
      </c>
      <c r="G106" s="1110" t="str">
        <f>'Весь прайс'!G28</f>
        <v xml:space="preserve">Ціну уточнюйте         </v>
      </c>
    </row>
    <row r="107" spans="1:11" ht="15" customHeight="1" x14ac:dyDescent="0.2">
      <c r="A107" s="1053"/>
      <c r="B107" s="1065"/>
      <c r="C107" s="362" t="s">
        <v>341</v>
      </c>
      <c r="D107" s="1066"/>
      <c r="E107" s="1067"/>
      <c r="F107" s="1109"/>
      <c r="G107" s="1110"/>
    </row>
    <row r="108" spans="1:11" ht="15" customHeight="1" x14ac:dyDescent="0.2">
      <c r="A108" s="1053"/>
      <c r="B108" s="643"/>
      <c r="C108" s="211"/>
      <c r="D108" s="640"/>
      <c r="E108" s="633"/>
      <c r="F108" s="868"/>
      <c r="G108" s="250"/>
    </row>
    <row r="109" spans="1:11" ht="15" customHeight="1" x14ac:dyDescent="0.2">
      <c r="A109" s="1053"/>
      <c r="B109" s="1065">
        <v>511303</v>
      </c>
      <c r="C109" s="180" t="s">
        <v>225</v>
      </c>
      <c r="D109" s="1066" t="s">
        <v>373</v>
      </c>
      <c r="E109" s="1067" t="s">
        <v>1615</v>
      </c>
      <c r="F109" s="872">
        <f>Блискавкозахист!F51</f>
        <v>217.08</v>
      </c>
      <c r="G109" s="866">
        <v>203.07</v>
      </c>
    </row>
    <row r="110" spans="1:11" ht="15" customHeight="1" x14ac:dyDescent="0.2">
      <c r="A110" s="1053"/>
      <c r="B110" s="1065"/>
      <c r="C110" s="362" t="s">
        <v>341</v>
      </c>
      <c r="D110" s="1066"/>
      <c r="E110" s="1067"/>
      <c r="F110" s="750">
        <v>0</v>
      </c>
      <c r="G110" s="867"/>
    </row>
    <row r="111" spans="1:11" ht="15" customHeight="1" x14ac:dyDescent="0.2">
      <c r="A111" s="1053"/>
      <c r="B111" s="643"/>
      <c r="C111" s="211"/>
      <c r="D111" s="640"/>
      <c r="E111" s="633"/>
      <c r="F111" s="873"/>
      <c r="G111" s="250"/>
    </row>
    <row r="112" spans="1:11" ht="15" customHeight="1" x14ac:dyDescent="0.2">
      <c r="A112" s="1053"/>
      <c r="B112" s="1065">
        <v>511403</v>
      </c>
      <c r="C112" s="180" t="s">
        <v>226</v>
      </c>
      <c r="D112" s="1066" t="s">
        <v>373</v>
      </c>
      <c r="E112" s="1067" t="s">
        <v>1615</v>
      </c>
      <c r="F112" s="872">
        <f>Блискавкозахист!F54</f>
        <v>286.45999999999998</v>
      </c>
      <c r="G112" s="866">
        <v>267.97000000000003</v>
      </c>
    </row>
    <row r="113" spans="1:8" ht="15" customHeight="1" x14ac:dyDescent="0.2">
      <c r="A113" s="1053"/>
      <c r="B113" s="1065"/>
      <c r="C113" s="362" t="s">
        <v>341</v>
      </c>
      <c r="D113" s="1066"/>
      <c r="E113" s="1067"/>
      <c r="F113" s="750">
        <v>0</v>
      </c>
      <c r="G113" s="867"/>
    </row>
    <row r="114" spans="1:8" ht="15" customHeight="1" x14ac:dyDescent="0.2">
      <c r="A114" s="627"/>
      <c r="B114" s="643"/>
      <c r="C114" s="211"/>
      <c r="D114" s="640"/>
      <c r="E114" s="633"/>
      <c r="F114" s="750"/>
      <c r="G114" s="867"/>
      <c r="H114" s="582"/>
    </row>
    <row r="115" spans="1:8" ht="19.5" customHeight="1" x14ac:dyDescent="0.2">
      <c r="A115" s="1026" t="s">
        <v>1541</v>
      </c>
      <c r="B115" s="1026"/>
      <c r="C115" s="1026"/>
      <c r="D115" s="1026"/>
      <c r="E115" s="1026"/>
      <c r="F115" s="747"/>
      <c r="G115" s="747"/>
    </row>
    <row r="116" spans="1:8" ht="15" customHeight="1" x14ac:dyDescent="0.2">
      <c r="A116" s="1054"/>
      <c r="B116" s="1046" t="s">
        <v>49</v>
      </c>
      <c r="C116" s="179" t="s">
        <v>202</v>
      </c>
      <c r="D116" s="1049" t="s">
        <v>372</v>
      </c>
      <c r="E116" s="1106" t="s">
        <v>1614</v>
      </c>
      <c r="F116" s="748">
        <f>'Весь прайс'!F68</f>
        <v>119.96</v>
      </c>
      <c r="G116" s="749">
        <f>F116*(1-G117)</f>
        <v>89.97</v>
      </c>
    </row>
    <row r="117" spans="1:8" ht="15" customHeight="1" x14ac:dyDescent="0.2">
      <c r="A117" s="1054"/>
      <c r="B117" s="1046"/>
      <c r="C117" s="355" t="s">
        <v>341</v>
      </c>
      <c r="D117" s="1049"/>
      <c r="E117" s="1106"/>
      <c r="F117" s="750">
        <v>0</v>
      </c>
      <c r="G117" s="751">
        <f>G1</f>
        <v>0.25</v>
      </c>
    </row>
    <row r="118" spans="1:8" ht="15" customHeight="1" x14ac:dyDescent="0.2">
      <c r="A118" s="1054"/>
      <c r="B118" s="620"/>
      <c r="C118" s="207"/>
      <c r="D118" s="617"/>
      <c r="E118" s="622"/>
      <c r="F118" s="750"/>
      <c r="G118" s="751"/>
    </row>
    <row r="119" spans="1:8" ht="15" customHeight="1" x14ac:dyDescent="0.2">
      <c r="A119" s="1054"/>
      <c r="B119" s="1046" t="s">
        <v>1569</v>
      </c>
      <c r="C119" s="179" t="s">
        <v>1515</v>
      </c>
      <c r="D119" s="1049" t="s">
        <v>372</v>
      </c>
      <c r="E119" s="1106" t="s">
        <v>1614</v>
      </c>
      <c r="F119" s="748">
        <f>'Весь прайс'!F69</f>
        <v>143</v>
      </c>
      <c r="G119" s="749">
        <f>F119*(1-G120)</f>
        <v>107.25</v>
      </c>
    </row>
    <row r="120" spans="1:8" ht="15" customHeight="1" x14ac:dyDescent="0.25">
      <c r="A120" s="1054"/>
      <c r="B120" s="1046"/>
      <c r="C120" s="563" t="s">
        <v>341</v>
      </c>
      <c r="D120" s="1049"/>
      <c r="E120" s="1106"/>
      <c r="F120" s="750">
        <v>0</v>
      </c>
      <c r="G120" s="751">
        <f>G1</f>
        <v>0.25</v>
      </c>
    </row>
    <row r="121" spans="1:8" ht="15" customHeight="1" x14ac:dyDescent="0.25">
      <c r="A121" s="1054"/>
      <c r="B121" s="620"/>
      <c r="C121" s="563"/>
      <c r="D121" s="617"/>
      <c r="E121" s="622"/>
      <c r="F121" s="750"/>
      <c r="G121" s="751"/>
    </row>
    <row r="122" spans="1:8" ht="15" customHeight="1" x14ac:dyDescent="0.2">
      <c r="A122" s="1054"/>
      <c r="B122" s="1046" t="s">
        <v>1443</v>
      </c>
      <c r="C122" s="179" t="s">
        <v>1442</v>
      </c>
      <c r="D122" s="1049" t="s">
        <v>372</v>
      </c>
      <c r="E122" s="1106" t="s">
        <v>1614</v>
      </c>
      <c r="F122" s="748">
        <f>'Весь прайс'!F70</f>
        <v>172</v>
      </c>
      <c r="G122" s="749">
        <f>F122*(1-G1)</f>
        <v>129</v>
      </c>
    </row>
    <row r="123" spans="1:8" ht="15" customHeight="1" x14ac:dyDescent="0.25">
      <c r="A123" s="1054"/>
      <c r="B123" s="1046"/>
      <c r="C123" s="563" t="s">
        <v>341</v>
      </c>
      <c r="D123" s="1049"/>
      <c r="E123" s="1106"/>
      <c r="F123" s="750">
        <v>0</v>
      </c>
      <c r="G123" s="751">
        <f>G1</f>
        <v>0.25</v>
      </c>
    </row>
    <row r="124" spans="1:8" ht="15" customHeight="1" x14ac:dyDescent="0.25">
      <c r="A124" s="619"/>
      <c r="B124" s="620"/>
      <c r="C124" s="563"/>
      <c r="D124" s="617"/>
      <c r="E124" s="622"/>
      <c r="F124" s="750"/>
      <c r="G124" s="751"/>
    </row>
    <row r="125" spans="1:8" ht="15" customHeight="1" x14ac:dyDescent="0.2">
      <c r="A125" s="619"/>
      <c r="B125" s="1034" t="s">
        <v>51</v>
      </c>
      <c r="C125" s="179" t="s">
        <v>204</v>
      </c>
      <c r="D125" s="1049" t="s">
        <v>372</v>
      </c>
      <c r="E125" s="1106" t="s">
        <v>1614</v>
      </c>
      <c r="F125" s="753">
        <f>'Весь прайс'!F72</f>
        <v>165</v>
      </c>
      <c r="G125" s="749">
        <f>F125*(1-G126)</f>
        <v>123.75</v>
      </c>
    </row>
    <row r="126" spans="1:8" ht="14.1" customHeight="1" x14ac:dyDescent="0.2">
      <c r="A126" s="619"/>
      <c r="B126" s="1034"/>
      <c r="C126" s="355" t="s">
        <v>341</v>
      </c>
      <c r="D126" s="1049"/>
      <c r="E126" s="1106"/>
      <c r="F126" s="750">
        <v>0</v>
      </c>
      <c r="G126" s="751">
        <f>G1</f>
        <v>0.25</v>
      </c>
    </row>
    <row r="127" spans="1:8" ht="14.1" customHeight="1" x14ac:dyDescent="0.2">
      <c r="A127" s="619"/>
      <c r="B127" s="623"/>
      <c r="C127" s="355"/>
      <c r="D127" s="617"/>
      <c r="E127" s="628"/>
      <c r="F127" s="750"/>
      <c r="G127" s="751"/>
    </row>
    <row r="128" spans="1:8" ht="14.1" customHeight="1" x14ac:dyDescent="0.2">
      <c r="A128" s="619"/>
      <c r="B128" s="1034" t="s">
        <v>1578</v>
      </c>
      <c r="C128" s="179" t="s">
        <v>1518</v>
      </c>
      <c r="D128" s="1049" t="s">
        <v>372</v>
      </c>
      <c r="E128" s="1107" t="s">
        <v>1615</v>
      </c>
      <c r="F128" s="753">
        <f>'Весь прайс'!F73</f>
        <v>449</v>
      </c>
      <c r="G128" s="749">
        <f>F128*(1-G1)</f>
        <v>336.75</v>
      </c>
    </row>
    <row r="129" spans="1:7" ht="14.1" customHeight="1" x14ac:dyDescent="0.25">
      <c r="A129" s="619"/>
      <c r="B129" s="1034"/>
      <c r="C129" s="563" t="s">
        <v>341</v>
      </c>
      <c r="D129" s="1049"/>
      <c r="E129" s="1107"/>
      <c r="F129" s="750">
        <v>0</v>
      </c>
      <c r="G129" s="751">
        <f>G1</f>
        <v>0.25</v>
      </c>
    </row>
    <row r="130" spans="1:7" ht="14.1" customHeight="1" x14ac:dyDescent="0.2">
      <c r="A130" s="619"/>
      <c r="B130" s="623"/>
      <c r="C130" s="355"/>
      <c r="D130" s="617"/>
      <c r="E130" s="618"/>
      <c r="F130" s="750"/>
      <c r="G130" s="751"/>
    </row>
    <row r="131" spans="1:7" ht="14.1" customHeight="1" x14ac:dyDescent="0.2">
      <c r="A131" s="619"/>
      <c r="B131" s="1034" t="s">
        <v>1364</v>
      </c>
      <c r="C131" s="179" t="s">
        <v>1365</v>
      </c>
      <c r="D131" s="1049" t="s">
        <v>372</v>
      </c>
      <c r="E131" s="1106" t="s">
        <v>1614</v>
      </c>
      <c r="F131" s="753">
        <f>'Весь прайс'!F74</f>
        <v>311</v>
      </c>
      <c r="G131" s="749">
        <f>F131*(1-G1)</f>
        <v>233.25</v>
      </c>
    </row>
    <row r="132" spans="1:7" ht="14.1" customHeight="1" x14ac:dyDescent="0.2">
      <c r="A132" s="619"/>
      <c r="B132" s="1034"/>
      <c r="C132" s="355" t="s">
        <v>341</v>
      </c>
      <c r="D132" s="1049"/>
      <c r="E132" s="1106"/>
      <c r="F132" s="750">
        <v>0</v>
      </c>
      <c r="G132" s="751">
        <f>G1</f>
        <v>0.25</v>
      </c>
    </row>
    <row r="133" spans="1:7" ht="14.1" customHeight="1" x14ac:dyDescent="0.2">
      <c r="A133" s="619"/>
      <c r="B133" s="623"/>
      <c r="C133" s="355"/>
      <c r="D133" s="617"/>
      <c r="E133" s="618"/>
      <c r="F133" s="750"/>
      <c r="G133" s="751"/>
    </row>
    <row r="134" spans="1:7" ht="15" customHeight="1" x14ac:dyDescent="0.2">
      <c r="A134" s="619"/>
      <c r="B134" s="1046" t="s">
        <v>1369</v>
      </c>
      <c r="C134" s="179" t="s">
        <v>1368</v>
      </c>
      <c r="D134" s="1049" t="s">
        <v>372</v>
      </c>
      <c r="E134" s="1106" t="s">
        <v>1614</v>
      </c>
      <c r="F134" s="748">
        <f>'Весь прайс'!F76</f>
        <v>154.94</v>
      </c>
      <c r="G134" s="749">
        <f>F134*(1-G135)</f>
        <v>116.205</v>
      </c>
    </row>
    <row r="135" spans="1:7" ht="15" customHeight="1" x14ac:dyDescent="0.2">
      <c r="A135" s="619"/>
      <c r="B135" s="1046"/>
      <c r="C135" s="355" t="s">
        <v>341</v>
      </c>
      <c r="D135" s="1049"/>
      <c r="E135" s="1106"/>
      <c r="F135" s="750">
        <v>0</v>
      </c>
      <c r="G135" s="751">
        <f>G1</f>
        <v>0.25</v>
      </c>
    </row>
    <row r="136" spans="1:7" ht="15" customHeight="1" x14ac:dyDescent="0.2">
      <c r="A136" s="619"/>
      <c r="B136" s="620"/>
      <c r="C136" s="355"/>
      <c r="D136" s="617"/>
      <c r="E136" s="622"/>
      <c r="F136" s="750"/>
      <c r="G136" s="751"/>
    </row>
    <row r="137" spans="1:7" ht="15" customHeight="1" x14ac:dyDescent="0.2">
      <c r="A137" s="619"/>
      <c r="B137" s="1046" t="s">
        <v>53</v>
      </c>
      <c r="C137" s="179" t="s">
        <v>206</v>
      </c>
      <c r="D137" s="1049" t="s">
        <v>372</v>
      </c>
      <c r="E137" s="1106" t="s">
        <v>1614</v>
      </c>
      <c r="F137" s="748">
        <f>'Весь прайс'!F77</f>
        <v>199</v>
      </c>
      <c r="G137" s="749">
        <f>F137*(1-G138)</f>
        <v>149.25</v>
      </c>
    </row>
    <row r="138" spans="1:7" ht="15" customHeight="1" x14ac:dyDescent="0.2">
      <c r="A138" s="619"/>
      <c r="B138" s="1046"/>
      <c r="C138" s="355" t="s">
        <v>341</v>
      </c>
      <c r="D138" s="1049"/>
      <c r="E138" s="1106"/>
      <c r="F138" s="750">
        <v>0</v>
      </c>
      <c r="G138" s="751">
        <f>G1</f>
        <v>0.25</v>
      </c>
    </row>
    <row r="139" spans="1:7" ht="15" customHeight="1" x14ac:dyDescent="0.2">
      <c r="A139" s="619"/>
      <c r="B139" s="620"/>
      <c r="C139" s="207"/>
      <c r="D139" s="617"/>
      <c r="E139" s="622"/>
      <c r="F139" s="750"/>
      <c r="G139" s="751"/>
    </row>
    <row r="140" spans="1:7" ht="15" customHeight="1" x14ac:dyDescent="0.2">
      <c r="A140" s="619"/>
      <c r="B140" s="1046" t="s">
        <v>1519</v>
      </c>
      <c r="C140" s="179" t="s">
        <v>1520</v>
      </c>
      <c r="D140" s="1049" t="s">
        <v>372</v>
      </c>
      <c r="E140" s="1106" t="s">
        <v>1614</v>
      </c>
      <c r="F140" s="748">
        <f>'Весь прайс'!F78</f>
        <v>147</v>
      </c>
      <c r="G140" s="749">
        <f>F140*(1-G1)</f>
        <v>110.25</v>
      </c>
    </row>
    <row r="141" spans="1:7" ht="15" customHeight="1" x14ac:dyDescent="0.25">
      <c r="A141" s="619"/>
      <c r="B141" s="1046"/>
      <c r="C141" s="563" t="s">
        <v>341</v>
      </c>
      <c r="D141" s="1049"/>
      <c r="E141" s="1106"/>
      <c r="F141" s="750">
        <v>0</v>
      </c>
      <c r="G141" s="751">
        <f>G1</f>
        <v>0.25</v>
      </c>
    </row>
    <row r="142" spans="1:7" ht="15" customHeight="1" x14ac:dyDescent="0.2">
      <c r="A142" s="619"/>
      <c r="B142" s="620"/>
      <c r="C142" s="207"/>
      <c r="D142" s="617"/>
      <c r="E142" s="622"/>
      <c r="F142" s="750"/>
      <c r="G142" s="751"/>
    </row>
    <row r="143" spans="1:7" ht="15" customHeight="1" x14ac:dyDescent="0.2">
      <c r="A143" s="1054"/>
      <c r="B143" s="1034" t="s">
        <v>54</v>
      </c>
      <c r="C143" s="179" t="s">
        <v>207</v>
      </c>
      <c r="D143" s="1049" t="s">
        <v>372</v>
      </c>
      <c r="E143" s="1106" t="s">
        <v>1614</v>
      </c>
      <c r="F143" s="753">
        <f>'Весь прайс'!F79</f>
        <v>151.19999999999999</v>
      </c>
      <c r="G143" s="749">
        <f>F143*(1-G144)</f>
        <v>113.39999999999999</v>
      </c>
    </row>
    <row r="144" spans="1:7" ht="15" customHeight="1" x14ac:dyDescent="0.2">
      <c r="A144" s="1054"/>
      <c r="B144" s="1034"/>
      <c r="C144" s="363" t="s">
        <v>341</v>
      </c>
      <c r="D144" s="1049"/>
      <c r="E144" s="1106"/>
      <c r="F144" s="750">
        <v>0</v>
      </c>
      <c r="G144" s="751">
        <f>G1</f>
        <v>0.25</v>
      </c>
    </row>
    <row r="145" spans="1:8" ht="15" customHeight="1" x14ac:dyDescent="0.2">
      <c r="A145" s="619"/>
      <c r="B145" s="623"/>
      <c r="C145" s="214"/>
      <c r="D145" s="617"/>
      <c r="E145" s="622"/>
      <c r="F145" s="750"/>
      <c r="G145" s="751"/>
    </row>
    <row r="146" spans="1:8" ht="15" customHeight="1" x14ac:dyDescent="0.2">
      <c r="A146" s="149"/>
      <c r="B146" s="1034" t="s">
        <v>55</v>
      </c>
      <c r="C146" s="179" t="s">
        <v>208</v>
      </c>
      <c r="D146" s="1049" t="s">
        <v>372</v>
      </c>
      <c r="E146" s="1106" t="s">
        <v>1614</v>
      </c>
      <c r="F146" s="753">
        <f>'Весь прайс'!F81</f>
        <v>150.80000000000001</v>
      </c>
      <c r="G146" s="749">
        <f>F146*(1-G147)</f>
        <v>113.10000000000001</v>
      </c>
    </row>
    <row r="147" spans="1:8" ht="15" customHeight="1" x14ac:dyDescent="0.2">
      <c r="A147" s="149"/>
      <c r="B147" s="1034"/>
      <c r="C147" s="355" t="s">
        <v>341</v>
      </c>
      <c r="D147" s="1049"/>
      <c r="E147" s="1106"/>
      <c r="F147" s="750">
        <v>0</v>
      </c>
      <c r="G147" s="751">
        <f>G1</f>
        <v>0.25</v>
      </c>
    </row>
    <row r="148" spans="1:8" ht="15" customHeight="1" x14ac:dyDescent="0.2">
      <c r="A148" s="619"/>
      <c r="B148" s="623"/>
      <c r="C148" s="207"/>
      <c r="D148" s="617"/>
      <c r="E148" s="622"/>
      <c r="F148" s="750"/>
      <c r="G148" s="751"/>
    </row>
    <row r="149" spans="1:8" ht="15" customHeight="1" x14ac:dyDescent="0.2">
      <c r="A149" s="1054"/>
      <c r="B149" s="1034" t="s">
        <v>56</v>
      </c>
      <c r="C149" s="179" t="s">
        <v>209</v>
      </c>
      <c r="D149" s="1049" t="s">
        <v>372</v>
      </c>
      <c r="E149" s="1106" t="s">
        <v>1614</v>
      </c>
      <c r="F149" s="753">
        <f>'Весь прайс'!F83</f>
        <v>139.9</v>
      </c>
      <c r="G149" s="749">
        <f>F149*(1-G150)</f>
        <v>104.92500000000001</v>
      </c>
    </row>
    <row r="150" spans="1:8" ht="15" customHeight="1" x14ac:dyDescent="0.2">
      <c r="A150" s="1054"/>
      <c r="B150" s="1034"/>
      <c r="C150" s="355" t="s">
        <v>341</v>
      </c>
      <c r="D150" s="1049"/>
      <c r="E150" s="1106"/>
      <c r="F150" s="750">
        <v>0</v>
      </c>
      <c r="G150" s="751">
        <f>G1</f>
        <v>0.25</v>
      </c>
    </row>
    <row r="151" spans="1:8" ht="15" customHeight="1" x14ac:dyDescent="0.2">
      <c r="A151" s="619"/>
      <c r="B151" s="623"/>
      <c r="C151" s="207"/>
      <c r="D151" s="617"/>
      <c r="E151" s="622"/>
      <c r="F151" s="750"/>
      <c r="G151" s="751"/>
    </row>
    <row r="152" spans="1:8" ht="20.100000000000001" customHeight="1" x14ac:dyDescent="0.2">
      <c r="A152" s="1023" t="s">
        <v>89</v>
      </c>
      <c r="B152" s="1023"/>
      <c r="C152" s="1023"/>
      <c r="D152" s="1023"/>
      <c r="E152" s="1023"/>
      <c r="F152" s="981"/>
      <c r="G152" s="981"/>
      <c r="H152" s="582"/>
    </row>
    <row r="153" spans="1:8" ht="15" customHeight="1" x14ac:dyDescent="0.2">
      <c r="A153" s="630"/>
      <c r="B153" s="1057" t="s">
        <v>90</v>
      </c>
      <c r="C153" s="195" t="s">
        <v>1401</v>
      </c>
      <c r="D153" s="1040" t="s">
        <v>235</v>
      </c>
      <c r="E153" s="1106" t="s">
        <v>1614</v>
      </c>
      <c r="F153" s="767">
        <f>'Весь прайс'!F281</f>
        <v>536</v>
      </c>
      <c r="G153" s="749">
        <f>F153*(1-G154)</f>
        <v>402</v>
      </c>
      <c r="H153" s="588"/>
    </row>
    <row r="154" spans="1:8" ht="15" customHeight="1" x14ac:dyDescent="0.2">
      <c r="A154" s="630"/>
      <c r="B154" s="1057"/>
      <c r="C154" s="208" t="s">
        <v>341</v>
      </c>
      <c r="D154" s="1040"/>
      <c r="E154" s="1106"/>
      <c r="F154" s="750">
        <v>0</v>
      </c>
      <c r="G154" s="751">
        <f>G1</f>
        <v>0.25</v>
      </c>
    </row>
    <row r="155" spans="1:8" ht="15" customHeight="1" x14ac:dyDescent="0.2">
      <c r="A155" s="630"/>
      <c r="B155" s="626"/>
      <c r="C155" s="196"/>
      <c r="D155" s="244"/>
      <c r="E155" s="617"/>
      <c r="F155" s="767"/>
      <c r="G155" s="751"/>
    </row>
    <row r="156" spans="1:8" ht="15" customHeight="1" x14ac:dyDescent="0.2">
      <c r="A156" s="630"/>
      <c r="B156" s="1048" t="s">
        <v>91</v>
      </c>
      <c r="C156" s="197" t="s">
        <v>467</v>
      </c>
      <c r="D156" s="1040" t="s">
        <v>235</v>
      </c>
      <c r="E156" s="1106" t="s">
        <v>1614</v>
      </c>
      <c r="F156" s="766">
        <f>'Весь прайс'!F282</f>
        <v>812</v>
      </c>
      <c r="G156" s="749">
        <f>F156*(1-G157)</f>
        <v>609</v>
      </c>
    </row>
    <row r="157" spans="1:8" ht="15" customHeight="1" x14ac:dyDescent="0.2">
      <c r="A157" s="630"/>
      <c r="B157" s="1048"/>
      <c r="C157" s="357" t="s">
        <v>341</v>
      </c>
      <c r="D157" s="1040"/>
      <c r="E157" s="1106"/>
      <c r="F157" s="750">
        <v>0</v>
      </c>
      <c r="G157" s="751">
        <f>G1</f>
        <v>0.25</v>
      </c>
    </row>
    <row r="158" spans="1:8" ht="15" customHeight="1" x14ac:dyDescent="0.2">
      <c r="A158" s="630"/>
      <c r="B158" s="631"/>
      <c r="C158" s="357"/>
      <c r="D158" s="624"/>
      <c r="E158" s="618"/>
      <c r="F158" s="750"/>
      <c r="G158" s="751"/>
    </row>
    <row r="159" spans="1:8" s="684" customFormat="1" ht="15" customHeight="1" x14ac:dyDescent="0.2">
      <c r="A159" s="1058"/>
      <c r="B159" s="1048" t="s">
        <v>1580</v>
      </c>
      <c r="C159" s="197" t="s">
        <v>1579</v>
      </c>
      <c r="D159" s="1040" t="s">
        <v>235</v>
      </c>
      <c r="E159" s="1106" t="s">
        <v>1614</v>
      </c>
      <c r="F159" s="766">
        <f>'Весь прайс'!F283</f>
        <v>996</v>
      </c>
      <c r="G159" s="749">
        <f>F159*(1-G160)</f>
        <v>747</v>
      </c>
      <c r="H159" s="588"/>
    </row>
    <row r="160" spans="1:8" s="684" customFormat="1" ht="15" customHeight="1" x14ac:dyDescent="0.2">
      <c r="A160" s="1058"/>
      <c r="B160" s="1048"/>
      <c r="C160" s="502" t="s">
        <v>341</v>
      </c>
      <c r="D160" s="1040"/>
      <c r="E160" s="1106"/>
      <c r="F160" s="750">
        <v>0</v>
      </c>
      <c r="G160" s="751">
        <f>G7</f>
        <v>0.25</v>
      </c>
      <c r="H160" s="154"/>
    </row>
    <row r="161" spans="1:11" s="684" customFormat="1" ht="15" customHeight="1" x14ac:dyDescent="0.2">
      <c r="A161" s="1058"/>
      <c r="B161" s="687"/>
      <c r="C161" s="357"/>
      <c r="D161" s="685"/>
      <c r="E161" s="686"/>
      <c r="F161" s="750"/>
      <c r="G161" s="751"/>
      <c r="H161" s="154"/>
    </row>
    <row r="162" spans="1:11" s="684" customFormat="1" ht="15" customHeight="1" x14ac:dyDescent="0.2">
      <c r="A162" s="683"/>
      <c r="B162" s="687"/>
      <c r="C162" s="357"/>
      <c r="D162" s="685"/>
      <c r="E162" s="686"/>
      <c r="F162" s="750"/>
      <c r="G162" s="751"/>
      <c r="H162" s="154"/>
    </row>
    <row r="163" spans="1:11" ht="15" customHeight="1" x14ac:dyDescent="0.2">
      <c r="A163" s="1058"/>
      <c r="B163" s="620" t="s">
        <v>343</v>
      </c>
      <c r="C163" s="179" t="s">
        <v>415</v>
      </c>
      <c r="D163" s="617" t="s">
        <v>235</v>
      </c>
      <c r="E163" s="1067" t="s">
        <v>1615</v>
      </c>
      <c r="F163" s="752">
        <f>'Весь прайс'!F284</f>
        <v>4932</v>
      </c>
      <c r="G163" s="749">
        <v>4032</v>
      </c>
    </row>
    <row r="164" spans="1:11" ht="15" customHeight="1" x14ac:dyDescent="0.2">
      <c r="A164" s="1058"/>
      <c r="B164" s="620"/>
      <c r="C164" s="356" t="s">
        <v>341</v>
      </c>
      <c r="D164" s="617"/>
      <c r="E164" s="1067"/>
      <c r="F164" s="750"/>
      <c r="G164" s="751"/>
    </row>
    <row r="165" spans="1:11" ht="15" customHeight="1" x14ac:dyDescent="0.2">
      <c r="A165" s="630"/>
      <c r="B165" s="620"/>
      <c r="C165" s="179"/>
      <c r="D165" s="617"/>
      <c r="E165" s="1067"/>
      <c r="F165" s="752"/>
      <c r="G165" s="253"/>
    </row>
    <row r="166" spans="1:11" ht="15" customHeight="1" x14ac:dyDescent="0.2">
      <c r="A166" s="627"/>
      <c r="B166" s="319"/>
      <c r="C166" s="207"/>
      <c r="D166" s="624"/>
      <c r="E166" s="618"/>
      <c r="F166" s="750"/>
      <c r="G166" s="751"/>
    </row>
    <row r="167" spans="1:11" s="684" customFormat="1" ht="15" customHeight="1" x14ac:dyDescent="0.2">
      <c r="A167" s="1053"/>
      <c r="B167" s="694" t="s">
        <v>1582</v>
      </c>
      <c r="C167" s="167" t="s">
        <v>1581</v>
      </c>
      <c r="D167" s="1040" t="s">
        <v>235</v>
      </c>
      <c r="E167" s="1106" t="s">
        <v>1614</v>
      </c>
      <c r="F167" s="766">
        <f>'Весь прайс'!F285</f>
        <v>449</v>
      </c>
      <c r="G167" s="749">
        <f>F167*(1-G168)</f>
        <v>336.75</v>
      </c>
      <c r="H167" s="588"/>
    </row>
    <row r="168" spans="1:11" s="684" customFormat="1" ht="15" customHeight="1" x14ac:dyDescent="0.2">
      <c r="A168" s="1053"/>
      <c r="B168" s="694"/>
      <c r="C168" s="355" t="s">
        <v>341</v>
      </c>
      <c r="D168" s="1040"/>
      <c r="E168" s="1106"/>
      <c r="F168" s="750">
        <v>0</v>
      </c>
      <c r="G168" s="751">
        <f>G1</f>
        <v>0.25</v>
      </c>
      <c r="H168" s="154"/>
    </row>
    <row r="169" spans="1:11" s="684" customFormat="1" ht="15" customHeight="1" x14ac:dyDescent="0.2">
      <c r="A169" s="1053"/>
      <c r="B169" s="694"/>
      <c r="C169" s="199"/>
      <c r="D169" s="685"/>
      <c r="E169" s="690"/>
      <c r="F169" s="750"/>
      <c r="G169" s="251"/>
      <c r="H169" s="154"/>
    </row>
    <row r="170" spans="1:11" s="684" customFormat="1" ht="15" customHeight="1" x14ac:dyDescent="0.2">
      <c r="A170" s="1053"/>
      <c r="B170" s="694" t="s">
        <v>1584</v>
      </c>
      <c r="C170" s="167" t="s">
        <v>1583</v>
      </c>
      <c r="D170" s="1040" t="s">
        <v>235</v>
      </c>
      <c r="E170" s="1106" t="s">
        <v>1614</v>
      </c>
      <c r="F170" s="766">
        <f>'Весь прайс'!F286</f>
        <v>656</v>
      </c>
      <c r="G170" s="749">
        <f>F170*(1-G171)</f>
        <v>492</v>
      </c>
      <c r="H170" s="588"/>
    </row>
    <row r="171" spans="1:11" s="684" customFormat="1" ht="15" customHeight="1" x14ac:dyDescent="0.2">
      <c r="A171" s="1053"/>
      <c r="B171" s="694"/>
      <c r="C171" s="355" t="s">
        <v>341</v>
      </c>
      <c r="D171" s="1040"/>
      <c r="E171" s="1106"/>
      <c r="F171" s="750">
        <v>0</v>
      </c>
      <c r="G171" s="751">
        <f>G1</f>
        <v>0.25</v>
      </c>
      <c r="H171" s="154"/>
    </row>
    <row r="172" spans="1:11" ht="15" customHeight="1" x14ac:dyDescent="0.2">
      <c r="A172" s="648"/>
      <c r="B172" s="649"/>
      <c r="C172" s="650"/>
      <c r="D172" s="651"/>
      <c r="E172" s="652"/>
      <c r="F172" s="1001"/>
      <c r="G172" s="653"/>
    </row>
    <row r="173" spans="1:11" ht="15.75" customHeight="1" x14ac:dyDescent="0.2">
      <c r="A173" s="137"/>
      <c r="B173" s="174"/>
      <c r="C173" s="202"/>
      <c r="D173" s="159"/>
      <c r="E173" s="159"/>
      <c r="F173" s="779"/>
      <c r="G173" s="780"/>
    </row>
    <row r="174" spans="1:11" s="269" customFormat="1" ht="15.75" customHeight="1" x14ac:dyDescent="0.2">
      <c r="A174" s="137"/>
      <c r="B174" s="174"/>
      <c r="C174" s="202"/>
      <c r="D174" s="159"/>
      <c r="E174" s="159"/>
      <c r="F174" s="779"/>
      <c r="G174" s="780"/>
      <c r="H174" s="154"/>
      <c r="I174" s="632"/>
      <c r="J174" s="632"/>
      <c r="K174" s="632"/>
    </row>
    <row r="175" spans="1:11" s="269" customFormat="1" ht="15.75" customHeight="1" x14ac:dyDescent="0.2">
      <c r="A175" s="137"/>
      <c r="B175" s="174"/>
      <c r="C175" s="202"/>
      <c r="D175" s="159"/>
      <c r="E175" s="159"/>
      <c r="F175" s="779"/>
      <c r="G175" s="780"/>
      <c r="H175" s="154"/>
      <c r="I175" s="632"/>
      <c r="J175" s="632"/>
      <c r="K175" s="632"/>
    </row>
    <row r="176" spans="1:11" s="269" customFormat="1" ht="15.75" customHeight="1" x14ac:dyDescent="0.2">
      <c r="A176" s="137"/>
      <c r="B176" s="174"/>
      <c r="C176" s="202"/>
      <c r="D176" s="159"/>
      <c r="E176" s="159"/>
      <c r="F176" s="779"/>
      <c r="G176" s="780"/>
      <c r="H176" s="154"/>
      <c r="I176" s="632"/>
      <c r="J176" s="632"/>
      <c r="K176" s="632"/>
    </row>
    <row r="177" spans="1:11" s="269" customFormat="1" ht="15.75" customHeight="1" x14ac:dyDescent="0.2">
      <c r="A177" s="137"/>
      <c r="B177" s="174"/>
      <c r="C177" s="202"/>
      <c r="D177" s="159"/>
      <c r="E177" s="159"/>
      <c r="F177" s="779"/>
      <c r="G177" s="780"/>
      <c r="H177" s="154"/>
      <c r="I177" s="632"/>
      <c r="J177" s="632"/>
      <c r="K177" s="632"/>
    </row>
    <row r="178" spans="1:11" s="269" customFormat="1" ht="15.75" customHeight="1" x14ac:dyDescent="0.2">
      <c r="A178" s="137"/>
      <c r="B178" s="174"/>
      <c r="C178" s="202"/>
      <c r="D178" s="159"/>
      <c r="E178" s="159"/>
      <c r="F178" s="779"/>
      <c r="G178" s="780"/>
      <c r="H178" s="154"/>
      <c r="I178" s="632"/>
      <c r="J178" s="632"/>
      <c r="K178" s="632"/>
    </row>
    <row r="179" spans="1:11" s="269" customFormat="1" ht="15.75" customHeight="1" x14ac:dyDescent="0.2">
      <c r="A179" s="137"/>
      <c r="B179" s="174"/>
      <c r="C179" s="500"/>
      <c r="D179" s="159"/>
      <c r="E179" s="159"/>
      <c r="F179" s="779"/>
      <c r="G179" s="780"/>
      <c r="H179" s="154"/>
      <c r="I179" s="632"/>
      <c r="J179" s="632"/>
      <c r="K179" s="632"/>
    </row>
    <row r="180" spans="1:11" s="269" customFormat="1" ht="15.75" customHeight="1" x14ac:dyDescent="0.2">
      <c r="A180" s="137"/>
      <c r="B180" s="174"/>
      <c r="C180" s="202"/>
      <c r="D180" s="159"/>
      <c r="E180" s="159"/>
      <c r="F180" s="779"/>
      <c r="G180" s="780"/>
      <c r="H180" s="154"/>
      <c r="I180" s="632"/>
      <c r="J180" s="632"/>
      <c r="K180" s="632"/>
    </row>
    <row r="181" spans="1:11" s="269" customFormat="1" ht="15.75" customHeight="1" x14ac:dyDescent="0.2">
      <c r="A181" s="137"/>
      <c r="B181" s="174"/>
      <c r="C181" s="202"/>
      <c r="D181" s="159"/>
      <c r="E181" s="159"/>
      <c r="F181" s="779"/>
      <c r="G181" s="780"/>
      <c r="H181" s="154"/>
      <c r="I181" s="632"/>
      <c r="J181" s="632"/>
      <c r="K181" s="632"/>
    </row>
    <row r="182" spans="1:11" s="269" customFormat="1" ht="15.75" customHeight="1" x14ac:dyDescent="0.2">
      <c r="A182" s="137"/>
      <c r="B182" s="174"/>
      <c r="C182" s="202"/>
      <c r="D182" s="159"/>
      <c r="E182" s="159"/>
      <c r="F182" s="779"/>
      <c r="G182" s="780"/>
      <c r="H182" s="154"/>
      <c r="I182" s="632"/>
      <c r="J182" s="632"/>
      <c r="K182" s="632"/>
    </row>
    <row r="183" spans="1:11" s="269" customFormat="1" ht="15.75" customHeight="1" x14ac:dyDescent="0.2">
      <c r="A183" s="137"/>
      <c r="B183" s="174"/>
      <c r="C183" s="202"/>
      <c r="D183" s="159"/>
      <c r="E183" s="159"/>
      <c r="F183" s="779"/>
      <c r="G183" s="780"/>
      <c r="H183" s="154"/>
      <c r="I183" s="632"/>
      <c r="J183" s="632"/>
      <c r="K183" s="632"/>
    </row>
    <row r="184" spans="1:11" s="269" customFormat="1" ht="15.75" customHeight="1" x14ac:dyDescent="0.2">
      <c r="A184" s="137"/>
      <c r="B184" s="174"/>
      <c r="C184" s="202"/>
      <c r="D184" s="159"/>
      <c r="E184" s="159"/>
      <c r="F184" s="779"/>
      <c r="G184" s="780"/>
      <c r="H184" s="154"/>
      <c r="I184" s="632"/>
      <c r="J184" s="632"/>
      <c r="K184" s="632"/>
    </row>
    <row r="185" spans="1:11" s="269" customFormat="1" ht="15.75" customHeight="1" x14ac:dyDescent="0.2">
      <c r="A185" s="137"/>
      <c r="B185" s="174"/>
      <c r="C185" s="202"/>
      <c r="D185" s="159"/>
      <c r="E185" s="159"/>
      <c r="F185" s="779"/>
      <c r="G185" s="780"/>
      <c r="H185" s="154"/>
      <c r="I185" s="632"/>
      <c r="J185" s="632"/>
      <c r="K185" s="632"/>
    </row>
    <row r="186" spans="1:11" s="269" customFormat="1" ht="15.75" customHeight="1" x14ac:dyDescent="0.2">
      <c r="A186" s="137"/>
      <c r="B186" s="174"/>
      <c r="C186" s="202"/>
      <c r="D186" s="159"/>
      <c r="E186" s="159"/>
      <c r="F186" s="779"/>
      <c r="G186" s="780"/>
      <c r="H186" s="154"/>
      <c r="I186" s="632"/>
      <c r="J186" s="632"/>
      <c r="K186" s="632"/>
    </row>
    <row r="187" spans="1:11" s="269" customFormat="1" ht="15.75" customHeight="1" x14ac:dyDescent="0.2">
      <c r="A187" s="137"/>
      <c r="B187" s="174"/>
      <c r="C187" s="202"/>
      <c r="D187" s="159"/>
      <c r="E187" s="159"/>
      <c r="F187" s="779"/>
      <c r="G187" s="780"/>
      <c r="H187" s="154"/>
      <c r="I187" s="632"/>
      <c r="J187" s="632"/>
      <c r="K187" s="632"/>
    </row>
    <row r="188" spans="1:11" s="269" customFormat="1" ht="15.75" customHeight="1" x14ac:dyDescent="0.2">
      <c r="A188" s="137"/>
      <c r="B188" s="174"/>
      <c r="C188" s="202"/>
      <c r="D188" s="159"/>
      <c r="E188" s="159"/>
      <c r="F188" s="779"/>
      <c r="G188" s="780"/>
      <c r="H188" s="154"/>
      <c r="I188" s="632"/>
      <c r="J188" s="632"/>
      <c r="K188" s="632"/>
    </row>
    <row r="189" spans="1:11" s="269" customFormat="1" ht="15.75" customHeight="1" x14ac:dyDescent="0.2">
      <c r="A189" s="137"/>
      <c r="B189" s="174"/>
      <c r="C189" s="202"/>
      <c r="D189" s="159"/>
      <c r="E189" s="159"/>
      <c r="F189" s="779"/>
      <c r="G189" s="780"/>
      <c r="H189" s="154"/>
      <c r="I189" s="632"/>
      <c r="J189" s="632"/>
      <c r="K189" s="632"/>
    </row>
    <row r="190" spans="1:11" s="269" customFormat="1" ht="15.75" customHeight="1" x14ac:dyDescent="0.2">
      <c r="A190" s="137"/>
      <c r="B190" s="174"/>
      <c r="C190" s="202"/>
      <c r="D190" s="159"/>
      <c r="E190" s="159"/>
      <c r="F190" s="779"/>
      <c r="G190" s="780"/>
      <c r="H190" s="154"/>
      <c r="I190" s="632"/>
      <c r="J190" s="632"/>
      <c r="K190" s="632"/>
    </row>
    <row r="191" spans="1:11" s="269" customFormat="1" ht="15.75" customHeight="1" x14ac:dyDescent="0.2">
      <c r="A191" s="137"/>
      <c r="B191" s="174"/>
      <c r="C191" s="202"/>
      <c r="D191" s="159"/>
      <c r="E191" s="159"/>
      <c r="F191" s="779"/>
      <c r="G191" s="780"/>
      <c r="H191" s="154"/>
      <c r="I191" s="632"/>
      <c r="J191" s="632"/>
      <c r="K191" s="632"/>
    </row>
    <row r="192" spans="1:11" s="269" customFormat="1" ht="15.75" customHeight="1" x14ac:dyDescent="0.2">
      <c r="A192" s="137"/>
      <c r="B192" s="174"/>
      <c r="C192" s="202"/>
      <c r="D192" s="159"/>
      <c r="E192" s="159"/>
      <c r="F192" s="779"/>
      <c r="G192" s="780"/>
      <c r="H192" s="154"/>
      <c r="I192" s="632"/>
      <c r="J192" s="632"/>
      <c r="K192" s="632"/>
    </row>
    <row r="193" spans="1:11" s="269" customFormat="1" ht="15.75" customHeight="1" x14ac:dyDescent="0.2">
      <c r="A193" s="137"/>
      <c r="B193" s="174"/>
      <c r="C193" s="202"/>
      <c r="D193" s="159"/>
      <c r="E193" s="159"/>
      <c r="F193" s="779"/>
      <c r="G193" s="780"/>
      <c r="H193" s="154"/>
      <c r="I193" s="632"/>
      <c r="J193" s="632"/>
      <c r="K193" s="632"/>
    </row>
    <row r="194" spans="1:11" s="269" customFormat="1" ht="15.75" customHeight="1" x14ac:dyDescent="0.2">
      <c r="A194" s="137"/>
      <c r="B194" s="174"/>
      <c r="C194" s="202"/>
      <c r="D194" s="159"/>
      <c r="E194" s="159"/>
      <c r="F194" s="779"/>
      <c r="G194" s="780"/>
      <c r="H194" s="154"/>
      <c r="I194" s="632"/>
      <c r="J194" s="632"/>
      <c r="K194" s="632"/>
    </row>
    <row r="195" spans="1:11" s="269" customFormat="1" ht="15.75" customHeight="1" x14ac:dyDescent="0.2">
      <c r="A195" s="137"/>
      <c r="B195" s="174"/>
      <c r="C195" s="202"/>
      <c r="D195" s="159"/>
      <c r="E195" s="159"/>
      <c r="F195" s="779"/>
      <c r="G195" s="780"/>
      <c r="H195" s="154"/>
      <c r="I195" s="632"/>
      <c r="J195" s="632"/>
      <c r="K195" s="632"/>
    </row>
    <row r="196" spans="1:11" s="269" customFormat="1" ht="15.75" customHeight="1" x14ac:dyDescent="0.2">
      <c r="A196" s="137"/>
      <c r="B196" s="174"/>
      <c r="C196" s="202"/>
      <c r="D196" s="159"/>
      <c r="E196" s="159"/>
      <c r="F196" s="779"/>
      <c r="G196" s="780"/>
      <c r="H196" s="154"/>
      <c r="I196" s="632"/>
      <c r="J196" s="632"/>
      <c r="K196" s="632"/>
    </row>
    <row r="197" spans="1:11" s="269" customFormat="1" ht="15.75" customHeight="1" x14ac:dyDescent="0.2">
      <c r="A197" s="137"/>
      <c r="B197" s="174"/>
      <c r="C197" s="202"/>
      <c r="D197" s="159"/>
      <c r="E197" s="159"/>
      <c r="F197" s="779"/>
      <c r="G197" s="780"/>
      <c r="H197" s="154"/>
      <c r="I197" s="632"/>
      <c r="J197" s="632"/>
      <c r="K197" s="632"/>
    </row>
    <row r="198" spans="1:11" s="269" customFormat="1" ht="15.75" customHeight="1" x14ac:dyDescent="0.2">
      <c r="A198" s="137"/>
      <c r="B198" s="174"/>
      <c r="C198" s="202"/>
      <c r="D198" s="159"/>
      <c r="E198" s="159"/>
      <c r="F198" s="779"/>
      <c r="G198" s="780"/>
      <c r="H198" s="154"/>
      <c r="I198" s="632"/>
      <c r="J198" s="632"/>
      <c r="K198" s="632"/>
    </row>
    <row r="199" spans="1:11" s="269" customFormat="1" ht="15.75" customHeight="1" x14ac:dyDescent="0.2">
      <c r="A199" s="137"/>
      <c r="B199" s="174"/>
      <c r="C199" s="202"/>
      <c r="D199" s="159"/>
      <c r="E199" s="159"/>
      <c r="F199" s="779"/>
      <c r="G199" s="780"/>
      <c r="H199" s="154"/>
      <c r="I199" s="632"/>
      <c r="J199" s="632"/>
      <c r="K199" s="632"/>
    </row>
    <row r="200" spans="1:11" s="269" customFormat="1" ht="15.75" customHeight="1" x14ac:dyDescent="0.2">
      <c r="A200" s="137"/>
      <c r="B200" s="174"/>
      <c r="C200" s="202"/>
      <c r="D200" s="159"/>
      <c r="E200" s="159"/>
      <c r="F200" s="779"/>
      <c r="G200" s="780"/>
      <c r="H200" s="154"/>
      <c r="I200" s="632"/>
      <c r="J200" s="632"/>
      <c r="K200" s="632"/>
    </row>
    <row r="201" spans="1:11" s="269" customFormat="1" ht="15.75" customHeight="1" x14ac:dyDescent="0.2">
      <c r="A201" s="137"/>
      <c r="B201" s="174"/>
      <c r="C201" s="202"/>
      <c r="D201" s="159"/>
      <c r="E201" s="159"/>
      <c r="F201" s="779"/>
      <c r="G201" s="780"/>
      <c r="H201" s="154"/>
      <c r="I201" s="632"/>
      <c r="J201" s="632"/>
      <c r="K201" s="632"/>
    </row>
    <row r="202" spans="1:11" s="269" customFormat="1" ht="15.75" customHeight="1" x14ac:dyDescent="0.2">
      <c r="A202" s="137"/>
      <c r="B202" s="174"/>
      <c r="C202" s="202"/>
      <c r="D202" s="159"/>
      <c r="E202" s="159"/>
      <c r="F202" s="779"/>
      <c r="G202" s="780"/>
      <c r="H202" s="154"/>
      <c r="I202" s="632"/>
      <c r="J202" s="632"/>
      <c r="K202" s="632"/>
    </row>
    <row r="203" spans="1:11" s="269" customFormat="1" ht="15.75" customHeight="1" x14ac:dyDescent="0.2">
      <c r="A203" s="137"/>
      <c r="B203" s="174"/>
      <c r="C203" s="202"/>
      <c r="D203" s="159"/>
      <c r="E203" s="159"/>
      <c r="F203" s="779"/>
      <c r="G203" s="780"/>
      <c r="H203" s="154"/>
      <c r="I203" s="632"/>
      <c r="J203" s="632"/>
      <c r="K203" s="632"/>
    </row>
    <row r="204" spans="1:11" s="269" customFormat="1" ht="15.75" customHeight="1" x14ac:dyDescent="0.2">
      <c r="A204" s="137"/>
      <c r="B204" s="174"/>
      <c r="C204" s="202"/>
      <c r="D204" s="159"/>
      <c r="E204" s="159"/>
      <c r="F204" s="779"/>
      <c r="G204" s="780"/>
      <c r="H204" s="154"/>
      <c r="I204" s="632"/>
      <c r="J204" s="632"/>
      <c r="K204" s="632"/>
    </row>
    <row r="205" spans="1:11" s="269" customFormat="1" ht="15.75" customHeight="1" x14ac:dyDescent="0.2">
      <c r="A205" s="137"/>
      <c r="B205" s="174"/>
      <c r="C205" s="202"/>
      <c r="D205" s="159"/>
      <c r="E205" s="159"/>
      <c r="F205" s="779"/>
      <c r="G205" s="780"/>
      <c r="H205" s="154"/>
      <c r="I205" s="632"/>
      <c r="J205" s="632"/>
      <c r="K205" s="632"/>
    </row>
    <row r="206" spans="1:11" s="269" customFormat="1" ht="15.75" customHeight="1" x14ac:dyDescent="0.2">
      <c r="A206" s="137"/>
      <c r="B206" s="174"/>
      <c r="C206" s="202"/>
      <c r="D206" s="159"/>
      <c r="E206" s="159"/>
      <c r="F206" s="779"/>
      <c r="G206" s="780"/>
      <c r="H206" s="154"/>
      <c r="I206" s="632"/>
      <c r="J206" s="632"/>
      <c r="K206" s="632"/>
    </row>
    <row r="207" spans="1:11" s="269" customFormat="1" ht="15.75" customHeight="1" x14ac:dyDescent="0.2">
      <c r="A207" s="137"/>
      <c r="B207" s="174"/>
      <c r="C207" s="202"/>
      <c r="D207" s="159"/>
      <c r="E207" s="159"/>
      <c r="F207" s="779"/>
      <c r="G207" s="780"/>
      <c r="H207" s="154"/>
      <c r="I207" s="632"/>
      <c r="J207" s="632"/>
      <c r="K207" s="632"/>
    </row>
    <row r="208" spans="1:11" s="269" customFormat="1" ht="15.75" customHeight="1" x14ac:dyDescent="0.2">
      <c r="A208" s="137"/>
      <c r="B208" s="174"/>
      <c r="C208" s="202"/>
      <c r="D208" s="159"/>
      <c r="E208" s="159"/>
      <c r="F208" s="779"/>
      <c r="G208" s="780"/>
      <c r="H208" s="154"/>
      <c r="I208" s="632"/>
      <c r="J208" s="632"/>
      <c r="K208" s="632"/>
    </row>
    <row r="209" spans="1:11" s="269" customFormat="1" ht="15.75" customHeight="1" x14ac:dyDescent="0.2">
      <c r="A209" s="137"/>
      <c r="B209" s="174"/>
      <c r="C209" s="202"/>
      <c r="D209" s="159"/>
      <c r="E209" s="159"/>
      <c r="F209" s="779"/>
      <c r="G209" s="780"/>
      <c r="H209" s="154"/>
      <c r="I209" s="632"/>
      <c r="J209" s="632"/>
      <c r="K209" s="632"/>
    </row>
    <row r="210" spans="1:11" s="269" customFormat="1" ht="15.75" customHeight="1" x14ac:dyDescent="0.2">
      <c r="A210" s="137"/>
      <c r="B210" s="174"/>
      <c r="C210" s="202"/>
      <c r="D210" s="159"/>
      <c r="E210" s="159"/>
      <c r="F210" s="779"/>
      <c r="G210" s="780"/>
      <c r="H210" s="154"/>
      <c r="I210" s="632"/>
      <c r="J210" s="632"/>
      <c r="K210" s="632"/>
    </row>
    <row r="211" spans="1:11" s="269" customFormat="1" ht="15.75" customHeight="1" x14ac:dyDescent="0.2">
      <c r="A211" s="137"/>
      <c r="B211" s="174"/>
      <c r="C211" s="202"/>
      <c r="D211" s="159"/>
      <c r="E211" s="159"/>
      <c r="F211" s="779"/>
      <c r="G211" s="780"/>
      <c r="H211" s="154"/>
      <c r="I211" s="632"/>
      <c r="J211" s="632"/>
      <c r="K211" s="632"/>
    </row>
    <row r="212" spans="1:11" s="269" customFormat="1" ht="15.75" customHeight="1" x14ac:dyDescent="0.2">
      <c r="A212" s="137"/>
      <c r="B212" s="174"/>
      <c r="C212" s="202"/>
      <c r="D212" s="159"/>
      <c r="E212" s="159"/>
      <c r="F212" s="779"/>
      <c r="G212" s="780"/>
      <c r="H212" s="154"/>
      <c r="I212" s="632"/>
      <c r="J212" s="632"/>
      <c r="K212" s="632"/>
    </row>
    <row r="213" spans="1:11" s="269" customFormat="1" ht="15.75" customHeight="1" x14ac:dyDescent="0.2">
      <c r="A213" s="137"/>
      <c r="B213" s="174"/>
      <c r="C213" s="202"/>
      <c r="D213" s="159"/>
      <c r="E213" s="159"/>
      <c r="F213" s="779"/>
      <c r="G213" s="780"/>
      <c r="H213" s="154"/>
      <c r="I213" s="632"/>
      <c r="J213" s="632"/>
      <c r="K213" s="632"/>
    </row>
    <row r="214" spans="1:11" s="269" customFormat="1" ht="15.75" customHeight="1" x14ac:dyDescent="0.2">
      <c r="A214" s="137"/>
      <c r="B214" s="174"/>
      <c r="C214" s="202"/>
      <c r="D214" s="159"/>
      <c r="E214" s="159"/>
      <c r="F214" s="779"/>
      <c r="G214" s="780"/>
      <c r="H214" s="154"/>
      <c r="I214" s="632"/>
      <c r="J214" s="632"/>
      <c r="K214" s="632"/>
    </row>
    <row r="215" spans="1:11" s="269" customFormat="1" ht="15.75" customHeight="1" x14ac:dyDescent="0.2">
      <c r="A215" s="137"/>
      <c r="B215" s="174"/>
      <c r="C215" s="202"/>
      <c r="D215" s="159"/>
      <c r="E215" s="159"/>
      <c r="F215" s="779"/>
      <c r="G215" s="780"/>
      <c r="H215" s="154"/>
      <c r="I215" s="632"/>
      <c r="J215" s="632"/>
      <c r="K215" s="632"/>
    </row>
    <row r="216" spans="1:11" s="269" customFormat="1" ht="15.75" customHeight="1" x14ac:dyDescent="0.2">
      <c r="A216" s="137"/>
      <c r="B216" s="174"/>
      <c r="C216" s="202"/>
      <c r="D216" s="159"/>
      <c r="E216" s="159"/>
      <c r="F216" s="779"/>
      <c r="G216" s="780"/>
      <c r="H216" s="154"/>
      <c r="I216" s="632"/>
      <c r="J216" s="632"/>
      <c r="K216" s="632"/>
    </row>
    <row r="217" spans="1:11" s="269" customFormat="1" ht="15.75" customHeight="1" x14ac:dyDescent="0.2">
      <c r="A217" s="137"/>
      <c r="B217" s="174"/>
      <c r="C217" s="202"/>
      <c r="D217" s="159"/>
      <c r="E217" s="159"/>
      <c r="F217" s="779"/>
      <c r="G217" s="780"/>
      <c r="H217" s="154"/>
      <c r="I217" s="632"/>
      <c r="J217" s="632"/>
      <c r="K217" s="632"/>
    </row>
    <row r="218" spans="1:11" s="269" customFormat="1" ht="15.75" customHeight="1" x14ac:dyDescent="0.2">
      <c r="A218" s="137"/>
      <c r="B218" s="174"/>
      <c r="C218" s="202"/>
      <c r="D218" s="159"/>
      <c r="E218" s="159"/>
      <c r="F218" s="779"/>
      <c r="G218" s="780"/>
      <c r="H218" s="154"/>
      <c r="I218" s="632"/>
      <c r="J218" s="632"/>
      <c r="K218" s="632"/>
    </row>
    <row r="219" spans="1:11" s="269" customFormat="1" ht="15.75" customHeight="1" x14ac:dyDescent="0.2">
      <c r="A219" s="137"/>
      <c r="B219" s="174"/>
      <c r="C219" s="202"/>
      <c r="D219" s="159"/>
      <c r="E219" s="159"/>
      <c r="F219" s="779"/>
      <c r="G219" s="780"/>
      <c r="H219" s="154"/>
      <c r="I219" s="632"/>
      <c r="J219" s="632"/>
      <c r="K219" s="632"/>
    </row>
    <row r="220" spans="1:11" s="269" customFormat="1" ht="15.75" customHeight="1" x14ac:dyDescent="0.2">
      <c r="A220" s="137"/>
      <c r="B220" s="174"/>
      <c r="C220" s="202"/>
      <c r="D220" s="159"/>
      <c r="E220" s="159"/>
      <c r="F220" s="779"/>
      <c r="G220" s="780"/>
      <c r="H220" s="154"/>
      <c r="I220" s="632"/>
      <c r="J220" s="632"/>
      <c r="K220" s="632"/>
    </row>
    <row r="221" spans="1:11" s="269" customFormat="1" ht="15.75" customHeight="1" x14ac:dyDescent="0.2">
      <c r="A221" s="137"/>
      <c r="B221" s="174"/>
      <c r="C221" s="202"/>
      <c r="D221" s="159"/>
      <c r="E221" s="159"/>
      <c r="F221" s="779"/>
      <c r="G221" s="780"/>
      <c r="H221" s="154"/>
      <c r="I221" s="632"/>
      <c r="J221" s="632"/>
      <c r="K221" s="632"/>
    </row>
    <row r="222" spans="1:11" s="269" customFormat="1" ht="15.75" customHeight="1" x14ac:dyDescent="0.2">
      <c r="A222" s="137"/>
      <c r="B222" s="174"/>
      <c r="C222" s="202"/>
      <c r="D222" s="159"/>
      <c r="E222" s="159"/>
      <c r="F222" s="779"/>
      <c r="G222" s="780"/>
      <c r="H222" s="154"/>
      <c r="I222" s="632"/>
      <c r="J222" s="632"/>
      <c r="K222" s="632"/>
    </row>
    <row r="223" spans="1:11" s="269" customFormat="1" ht="15.75" customHeight="1" x14ac:dyDescent="0.2">
      <c r="A223" s="137"/>
      <c r="B223" s="174"/>
      <c r="C223" s="202"/>
      <c r="D223" s="159"/>
      <c r="E223" s="159"/>
      <c r="F223" s="779"/>
      <c r="G223" s="780"/>
      <c r="H223" s="154"/>
      <c r="I223" s="632"/>
      <c r="J223" s="632"/>
      <c r="K223" s="632"/>
    </row>
    <row r="224" spans="1:11" s="269" customFormat="1" ht="15.75" customHeight="1" x14ac:dyDescent="0.2">
      <c r="A224" s="137"/>
      <c r="B224" s="174"/>
      <c r="C224" s="202"/>
      <c r="D224" s="159"/>
      <c r="E224" s="159"/>
      <c r="F224" s="779"/>
      <c r="G224" s="780"/>
      <c r="H224" s="154"/>
      <c r="I224" s="632"/>
      <c r="J224" s="632"/>
      <c r="K224" s="632"/>
    </row>
    <row r="225" spans="1:11" s="269" customFormat="1" ht="15.75" customHeight="1" x14ac:dyDescent="0.2">
      <c r="A225" s="137"/>
      <c r="B225" s="174"/>
      <c r="C225" s="202"/>
      <c r="D225" s="159"/>
      <c r="E225" s="159"/>
      <c r="F225" s="779"/>
      <c r="G225" s="780"/>
      <c r="H225" s="154"/>
      <c r="I225" s="632"/>
      <c r="J225" s="632"/>
      <c r="K225" s="632"/>
    </row>
    <row r="226" spans="1:11" s="269" customFormat="1" ht="15.75" customHeight="1" x14ac:dyDescent="0.2">
      <c r="A226" s="137"/>
      <c r="B226" s="174"/>
      <c r="C226" s="202"/>
      <c r="D226" s="159"/>
      <c r="E226" s="159"/>
      <c r="F226" s="779"/>
      <c r="G226" s="780"/>
      <c r="H226" s="154"/>
      <c r="I226" s="632"/>
      <c r="J226" s="632"/>
      <c r="K226" s="632"/>
    </row>
    <row r="227" spans="1:11" s="269" customFormat="1" ht="15.75" customHeight="1" x14ac:dyDescent="0.2">
      <c r="A227" s="137"/>
      <c r="B227" s="174"/>
      <c r="C227" s="202"/>
      <c r="D227" s="159"/>
      <c r="E227" s="159"/>
      <c r="F227" s="779"/>
      <c r="G227" s="780"/>
      <c r="H227" s="154"/>
      <c r="I227" s="632"/>
      <c r="J227" s="632"/>
      <c r="K227" s="632"/>
    </row>
    <row r="228" spans="1:11" s="269" customFormat="1" ht="15.75" customHeight="1" x14ac:dyDescent="0.2">
      <c r="A228" s="137"/>
      <c r="B228" s="174"/>
      <c r="C228" s="202"/>
      <c r="D228" s="159"/>
      <c r="E228" s="159"/>
      <c r="F228" s="779"/>
      <c r="G228" s="780"/>
      <c r="H228" s="154"/>
      <c r="I228" s="632"/>
      <c r="J228" s="632"/>
      <c r="K228" s="632"/>
    </row>
    <row r="229" spans="1:11" s="269" customFormat="1" ht="15.75" customHeight="1" x14ac:dyDescent="0.2">
      <c r="A229" s="137"/>
      <c r="B229" s="174"/>
      <c r="C229" s="202"/>
      <c r="D229" s="159"/>
      <c r="E229" s="159"/>
      <c r="F229" s="779"/>
      <c r="G229" s="780"/>
      <c r="H229" s="154"/>
      <c r="I229" s="632"/>
      <c r="J229" s="632"/>
      <c r="K229" s="632"/>
    </row>
    <row r="230" spans="1:11" s="269" customFormat="1" ht="15.75" customHeight="1" x14ac:dyDescent="0.2">
      <c r="A230" s="137"/>
      <c r="B230" s="174"/>
      <c r="C230" s="202"/>
      <c r="D230" s="159"/>
      <c r="E230" s="159"/>
      <c r="F230" s="779"/>
      <c r="G230" s="780"/>
      <c r="H230" s="154"/>
      <c r="I230" s="632"/>
      <c r="J230" s="632"/>
      <c r="K230" s="632"/>
    </row>
    <row r="231" spans="1:11" s="269" customFormat="1" ht="15.75" customHeight="1" x14ac:dyDescent="0.2">
      <c r="A231" s="137"/>
      <c r="B231" s="174"/>
      <c r="C231" s="202"/>
      <c r="D231" s="159"/>
      <c r="E231" s="159"/>
      <c r="F231" s="779"/>
      <c r="G231" s="780"/>
      <c r="H231" s="154"/>
      <c r="I231" s="632"/>
      <c r="J231" s="632"/>
      <c r="K231" s="632"/>
    </row>
    <row r="232" spans="1:11" s="269" customFormat="1" ht="15.75" customHeight="1" x14ac:dyDescent="0.2">
      <c r="A232" s="137"/>
      <c r="B232" s="174"/>
      <c r="C232" s="202"/>
      <c r="D232" s="159"/>
      <c r="E232" s="159"/>
      <c r="F232" s="779"/>
      <c r="G232" s="780"/>
      <c r="H232" s="154"/>
      <c r="I232" s="632"/>
      <c r="J232" s="632"/>
      <c r="K232" s="632"/>
    </row>
    <row r="233" spans="1:11" s="269" customFormat="1" ht="15.75" customHeight="1" x14ac:dyDescent="0.2">
      <c r="A233" s="137"/>
      <c r="B233" s="174"/>
      <c r="C233" s="202"/>
      <c r="D233" s="159"/>
      <c r="E233" s="159"/>
      <c r="F233" s="779"/>
      <c r="G233" s="780"/>
      <c r="H233" s="154"/>
      <c r="I233" s="632"/>
      <c r="J233" s="632"/>
      <c r="K233" s="632"/>
    </row>
    <row r="234" spans="1:11" s="269" customFormat="1" ht="15.75" customHeight="1" x14ac:dyDescent="0.2">
      <c r="A234" s="137"/>
      <c r="B234" s="174"/>
      <c r="C234" s="202"/>
      <c r="D234" s="159"/>
      <c r="E234" s="159"/>
      <c r="F234" s="779"/>
      <c r="G234" s="780"/>
      <c r="H234" s="154"/>
      <c r="I234" s="632"/>
      <c r="J234" s="632"/>
      <c r="K234" s="632"/>
    </row>
    <row r="235" spans="1:11" s="269" customFormat="1" ht="15.75" customHeight="1" x14ac:dyDescent="0.2">
      <c r="A235" s="137"/>
      <c r="B235" s="174"/>
      <c r="C235" s="202"/>
      <c r="D235" s="159"/>
      <c r="E235" s="159"/>
      <c r="F235" s="779"/>
      <c r="G235" s="780"/>
      <c r="H235" s="154"/>
      <c r="I235" s="632"/>
      <c r="J235" s="632"/>
      <c r="K235" s="632"/>
    </row>
    <row r="236" spans="1:11" s="269" customFormat="1" ht="15.75" customHeight="1" x14ac:dyDescent="0.2">
      <c r="A236" s="137"/>
      <c r="B236" s="174"/>
      <c r="C236" s="202"/>
      <c r="D236" s="159"/>
      <c r="E236" s="159"/>
      <c r="F236" s="779"/>
      <c r="G236" s="780"/>
      <c r="H236" s="154"/>
      <c r="I236" s="632"/>
      <c r="J236" s="632"/>
      <c r="K236" s="632"/>
    </row>
    <row r="237" spans="1:11" s="269" customFormat="1" ht="15.75" customHeight="1" x14ac:dyDescent="0.2">
      <c r="A237" s="137"/>
      <c r="B237" s="174"/>
      <c r="C237" s="202"/>
      <c r="D237" s="159"/>
      <c r="E237" s="159"/>
      <c r="F237" s="779"/>
      <c r="G237" s="780"/>
      <c r="H237" s="154"/>
      <c r="I237" s="632"/>
      <c r="J237" s="632"/>
      <c r="K237" s="632"/>
    </row>
    <row r="238" spans="1:11" s="269" customFormat="1" ht="15.75" customHeight="1" x14ac:dyDescent="0.2">
      <c r="A238" s="137"/>
      <c r="B238" s="174"/>
      <c r="C238" s="202"/>
      <c r="D238" s="159"/>
      <c r="E238" s="159"/>
      <c r="F238" s="779"/>
      <c r="G238" s="780"/>
      <c r="H238" s="154"/>
      <c r="I238" s="632"/>
      <c r="J238" s="632"/>
      <c r="K238" s="632"/>
    </row>
    <row r="239" spans="1:11" s="269" customFormat="1" ht="15.75" customHeight="1" x14ac:dyDescent="0.2">
      <c r="A239" s="137"/>
      <c r="B239" s="174"/>
      <c r="C239" s="202"/>
      <c r="D239" s="159"/>
      <c r="E239" s="159"/>
      <c r="F239" s="779"/>
      <c r="G239" s="780"/>
      <c r="H239" s="154"/>
      <c r="I239" s="632"/>
      <c r="J239" s="632"/>
      <c r="K239" s="632"/>
    </row>
    <row r="240" spans="1:11" s="269" customFormat="1" ht="15.75" customHeight="1" x14ac:dyDescent="0.2">
      <c r="A240" s="137"/>
      <c r="B240" s="174"/>
      <c r="C240" s="202"/>
      <c r="D240" s="159"/>
      <c r="E240" s="159"/>
      <c r="F240" s="779"/>
      <c r="G240" s="780"/>
      <c r="H240" s="154"/>
      <c r="I240" s="632"/>
      <c r="J240" s="632"/>
      <c r="K240" s="632"/>
    </row>
    <row r="241" spans="1:11" s="269" customFormat="1" ht="15.75" customHeight="1" x14ac:dyDescent="0.2">
      <c r="A241" s="137"/>
      <c r="B241" s="174"/>
      <c r="C241" s="202"/>
      <c r="D241" s="159"/>
      <c r="E241" s="159"/>
      <c r="F241" s="779"/>
      <c r="G241" s="780"/>
      <c r="H241" s="154"/>
      <c r="I241" s="632"/>
      <c r="J241" s="632"/>
      <c r="K241" s="632"/>
    </row>
    <row r="242" spans="1:11" s="269" customFormat="1" ht="15.75" customHeight="1" x14ac:dyDescent="0.2">
      <c r="A242" s="137"/>
      <c r="B242" s="174"/>
      <c r="C242" s="202"/>
      <c r="D242" s="159"/>
      <c r="E242" s="159"/>
      <c r="F242" s="779"/>
      <c r="G242" s="780"/>
      <c r="H242" s="154"/>
      <c r="I242" s="632"/>
      <c r="J242" s="632"/>
      <c r="K242" s="632"/>
    </row>
    <row r="243" spans="1:11" s="269" customFormat="1" ht="15.75" customHeight="1" x14ac:dyDescent="0.2">
      <c r="A243" s="137"/>
      <c r="B243" s="174"/>
      <c r="C243" s="202"/>
      <c r="D243" s="159"/>
      <c r="E243" s="159"/>
      <c r="F243" s="779"/>
      <c r="G243" s="780"/>
      <c r="H243" s="154"/>
      <c r="I243" s="632"/>
      <c r="J243" s="632"/>
      <c r="K243" s="632"/>
    </row>
    <row r="244" spans="1:11" s="269" customFormat="1" ht="15.75" customHeight="1" x14ac:dyDescent="0.2">
      <c r="A244" s="137"/>
      <c r="B244" s="174"/>
      <c r="C244" s="202"/>
      <c r="D244" s="159"/>
      <c r="E244" s="159"/>
      <c r="F244" s="779"/>
      <c r="G244" s="780"/>
      <c r="H244" s="154"/>
      <c r="I244" s="632"/>
      <c r="J244" s="632"/>
      <c r="K244" s="632"/>
    </row>
    <row r="245" spans="1:11" s="269" customFormat="1" ht="15.75" customHeight="1" x14ac:dyDescent="0.2">
      <c r="A245" s="137"/>
      <c r="B245" s="174"/>
      <c r="C245" s="202"/>
      <c r="D245" s="159"/>
      <c r="E245" s="159"/>
      <c r="F245" s="779"/>
      <c r="G245" s="780"/>
      <c r="H245" s="154"/>
      <c r="I245" s="632"/>
      <c r="J245" s="632"/>
      <c r="K245" s="632"/>
    </row>
    <row r="246" spans="1:11" s="269" customFormat="1" ht="15.75" customHeight="1" x14ac:dyDescent="0.2">
      <c r="A246" s="137"/>
      <c r="B246" s="174"/>
      <c r="C246" s="202"/>
      <c r="D246" s="159"/>
      <c r="E246" s="159"/>
      <c r="F246" s="779"/>
      <c r="G246" s="780"/>
      <c r="H246" s="154"/>
      <c r="I246" s="632"/>
      <c r="J246" s="632"/>
      <c r="K246" s="632"/>
    </row>
    <row r="247" spans="1:11" s="269" customFormat="1" ht="15.75" customHeight="1" x14ac:dyDescent="0.2">
      <c r="A247" s="137"/>
      <c r="B247" s="174"/>
      <c r="C247" s="202"/>
      <c r="D247" s="159"/>
      <c r="E247" s="159"/>
      <c r="F247" s="779"/>
      <c r="G247" s="780"/>
      <c r="H247" s="154"/>
      <c r="I247" s="632"/>
      <c r="J247" s="632"/>
      <c r="K247" s="632"/>
    </row>
    <row r="248" spans="1:11" s="269" customFormat="1" ht="15.75" customHeight="1" x14ac:dyDescent="0.2">
      <c r="A248" s="137"/>
      <c r="B248" s="174"/>
      <c r="C248" s="202"/>
      <c r="D248" s="159"/>
      <c r="E248" s="159"/>
      <c r="F248" s="779"/>
      <c r="G248" s="780"/>
      <c r="H248" s="154"/>
      <c r="I248" s="632"/>
      <c r="J248" s="632"/>
      <c r="K248" s="632"/>
    </row>
    <row r="249" spans="1:11" s="269" customFormat="1" ht="15.75" customHeight="1" x14ac:dyDescent="0.2">
      <c r="A249" s="137"/>
      <c r="B249" s="174"/>
      <c r="C249" s="202"/>
      <c r="D249" s="159"/>
      <c r="E249" s="159"/>
      <c r="F249" s="779"/>
      <c r="G249" s="780"/>
      <c r="H249" s="154"/>
      <c r="I249" s="632"/>
      <c r="J249" s="632"/>
      <c r="K249" s="632"/>
    </row>
    <row r="250" spans="1:11" s="269" customFormat="1" ht="15.75" customHeight="1" x14ac:dyDescent="0.2">
      <c r="A250" s="137"/>
      <c r="B250" s="174"/>
      <c r="C250" s="202"/>
      <c r="D250" s="159"/>
      <c r="E250" s="159"/>
      <c r="F250" s="779"/>
      <c r="G250" s="780"/>
      <c r="H250" s="154"/>
      <c r="I250" s="632"/>
      <c r="J250" s="632"/>
      <c r="K250" s="632"/>
    </row>
    <row r="251" spans="1:11" s="269" customFormat="1" ht="15.75" customHeight="1" x14ac:dyDescent="0.2">
      <c r="A251" s="137"/>
      <c r="B251" s="174"/>
      <c r="C251" s="202"/>
      <c r="D251" s="159"/>
      <c r="E251" s="159"/>
      <c r="F251" s="779"/>
      <c r="G251" s="780"/>
      <c r="H251" s="154"/>
      <c r="I251" s="632"/>
      <c r="J251" s="632"/>
      <c r="K251" s="632"/>
    </row>
    <row r="252" spans="1:11" s="269" customFormat="1" ht="15.75" customHeight="1" x14ac:dyDescent="0.2">
      <c r="A252" s="137"/>
      <c r="B252" s="174"/>
      <c r="C252" s="202"/>
      <c r="D252" s="159"/>
      <c r="E252" s="159"/>
      <c r="F252" s="779"/>
      <c r="G252" s="780"/>
      <c r="H252" s="154"/>
      <c r="I252" s="632"/>
      <c r="J252" s="632"/>
      <c r="K252" s="632"/>
    </row>
    <row r="253" spans="1:11" s="269" customFormat="1" ht="15.75" customHeight="1" x14ac:dyDescent="0.2">
      <c r="A253" s="137"/>
      <c r="B253" s="174"/>
      <c r="C253" s="202"/>
      <c r="D253" s="159"/>
      <c r="E253" s="159"/>
      <c r="F253" s="779"/>
      <c r="G253" s="780"/>
      <c r="H253" s="154"/>
      <c r="I253" s="632"/>
      <c r="J253" s="632"/>
      <c r="K253" s="632"/>
    </row>
    <row r="254" spans="1:11" s="269" customFormat="1" ht="15.75" customHeight="1" x14ac:dyDescent="0.2">
      <c r="A254" s="137"/>
      <c r="B254" s="174"/>
      <c r="C254" s="202"/>
      <c r="D254" s="159"/>
      <c r="E254" s="159"/>
      <c r="F254" s="779"/>
      <c r="G254" s="780"/>
      <c r="H254" s="154"/>
      <c r="I254" s="632"/>
      <c r="J254" s="632"/>
      <c r="K254" s="632"/>
    </row>
    <row r="255" spans="1:11" s="269" customFormat="1" ht="15.75" customHeight="1" x14ac:dyDescent="0.2">
      <c r="A255" s="137"/>
      <c r="B255" s="174"/>
      <c r="C255" s="202"/>
      <c r="D255" s="159"/>
      <c r="E255" s="159"/>
      <c r="F255" s="779"/>
      <c r="G255" s="780"/>
      <c r="H255" s="154"/>
      <c r="I255" s="632"/>
      <c r="J255" s="632"/>
      <c r="K255" s="632"/>
    </row>
    <row r="256" spans="1:11" s="269" customFormat="1" ht="15.75" customHeight="1" x14ac:dyDescent="0.2">
      <c r="A256" s="137"/>
      <c r="B256" s="174"/>
      <c r="C256" s="202"/>
      <c r="D256" s="159"/>
      <c r="E256" s="159"/>
      <c r="F256" s="779"/>
      <c r="G256" s="780"/>
      <c r="H256" s="154"/>
      <c r="I256" s="632"/>
      <c r="J256" s="632"/>
      <c r="K256" s="632"/>
    </row>
    <row r="257" spans="1:11" s="269" customFormat="1" ht="15.75" customHeight="1" x14ac:dyDescent="0.2">
      <c r="A257" s="137"/>
      <c r="B257" s="174"/>
      <c r="C257" s="202"/>
      <c r="D257" s="159"/>
      <c r="E257" s="159"/>
      <c r="F257" s="779"/>
      <c r="G257" s="780"/>
      <c r="H257" s="154"/>
      <c r="I257" s="632"/>
      <c r="J257" s="632"/>
      <c r="K257" s="632"/>
    </row>
    <row r="258" spans="1:11" s="269" customFormat="1" ht="15.75" customHeight="1" x14ac:dyDescent="0.2">
      <c r="A258" s="137"/>
      <c r="B258" s="174"/>
      <c r="C258" s="202"/>
      <c r="D258" s="159"/>
      <c r="E258" s="159"/>
      <c r="F258" s="779"/>
      <c r="G258" s="780"/>
      <c r="H258" s="154"/>
      <c r="I258" s="632"/>
      <c r="J258" s="632"/>
      <c r="K258" s="632"/>
    </row>
    <row r="259" spans="1:11" s="269" customFormat="1" ht="15.75" customHeight="1" x14ac:dyDescent="0.2">
      <c r="A259" s="137"/>
      <c r="B259" s="174"/>
      <c r="C259" s="202"/>
      <c r="D259" s="159"/>
      <c r="E259" s="159"/>
      <c r="F259" s="779"/>
      <c r="G259" s="780"/>
      <c r="H259" s="154"/>
      <c r="I259" s="632"/>
      <c r="J259" s="632"/>
      <c r="K259" s="632"/>
    </row>
    <row r="260" spans="1:11" s="269" customFormat="1" ht="15.75" customHeight="1" x14ac:dyDescent="0.2">
      <c r="A260" s="137"/>
      <c r="B260" s="174"/>
      <c r="C260" s="202"/>
      <c r="D260" s="159"/>
      <c r="E260" s="159"/>
      <c r="F260" s="779"/>
      <c r="G260" s="780"/>
      <c r="H260" s="154"/>
      <c r="I260" s="632"/>
      <c r="J260" s="632"/>
      <c r="K260" s="632"/>
    </row>
    <row r="261" spans="1:11" s="269" customFormat="1" ht="15.75" customHeight="1" x14ac:dyDescent="0.2">
      <c r="A261" s="137"/>
      <c r="B261" s="174"/>
      <c r="C261" s="202"/>
      <c r="D261" s="159"/>
      <c r="E261" s="159"/>
      <c r="F261" s="779"/>
      <c r="G261" s="780"/>
      <c r="H261" s="154"/>
      <c r="I261" s="632"/>
      <c r="J261" s="632"/>
      <c r="K261" s="632"/>
    </row>
    <row r="262" spans="1:11" s="269" customFormat="1" ht="15.75" customHeight="1" x14ac:dyDescent="0.2">
      <c r="A262" s="137"/>
      <c r="B262" s="174"/>
      <c r="C262" s="202"/>
      <c r="D262" s="159"/>
      <c r="E262" s="159"/>
      <c r="F262" s="779"/>
      <c r="G262" s="780"/>
      <c r="H262" s="154"/>
      <c r="I262" s="632"/>
      <c r="J262" s="632"/>
      <c r="K262" s="632"/>
    </row>
    <row r="263" spans="1:11" s="269" customFormat="1" ht="15.75" customHeight="1" x14ac:dyDescent="0.2">
      <c r="A263" s="137"/>
      <c r="B263" s="174"/>
      <c r="C263" s="202"/>
      <c r="D263" s="159"/>
      <c r="E263" s="159"/>
      <c r="F263" s="779"/>
      <c r="G263" s="780"/>
      <c r="H263" s="154"/>
      <c r="I263" s="632"/>
      <c r="J263" s="632"/>
      <c r="K263" s="632"/>
    </row>
    <row r="264" spans="1:11" s="269" customFormat="1" ht="15.75" customHeight="1" x14ac:dyDescent="0.2">
      <c r="A264" s="137"/>
      <c r="B264" s="174"/>
      <c r="C264" s="202"/>
      <c r="D264" s="159"/>
      <c r="E264" s="159"/>
      <c r="F264" s="779"/>
      <c r="G264" s="780"/>
      <c r="H264" s="154"/>
      <c r="I264" s="632"/>
      <c r="J264" s="632"/>
      <c r="K264" s="632"/>
    </row>
    <row r="265" spans="1:11" s="269" customFormat="1" ht="15.75" customHeight="1" x14ac:dyDescent="0.2">
      <c r="A265" s="137"/>
      <c r="B265" s="174"/>
      <c r="C265" s="202"/>
      <c r="D265" s="159"/>
      <c r="E265" s="159"/>
      <c r="F265" s="779"/>
      <c r="G265" s="780"/>
      <c r="H265" s="154"/>
      <c r="I265" s="632"/>
      <c r="J265" s="632"/>
      <c r="K265" s="632"/>
    </row>
    <row r="266" spans="1:11" s="269" customFormat="1" ht="15.75" customHeight="1" x14ac:dyDescent="0.2">
      <c r="A266" s="137"/>
      <c r="B266" s="174"/>
      <c r="C266" s="202"/>
      <c r="D266" s="159"/>
      <c r="E266" s="159"/>
      <c r="F266" s="779"/>
      <c r="G266" s="780"/>
      <c r="H266" s="154"/>
      <c r="I266" s="632"/>
      <c r="J266" s="632"/>
      <c r="K266" s="632"/>
    </row>
    <row r="267" spans="1:11" s="269" customFormat="1" ht="15.75" customHeight="1" x14ac:dyDescent="0.2">
      <c r="A267" s="137"/>
      <c r="B267" s="174"/>
      <c r="C267" s="202"/>
      <c r="D267" s="159"/>
      <c r="E267" s="159"/>
      <c r="F267" s="779"/>
      <c r="G267" s="780"/>
      <c r="H267" s="154"/>
      <c r="I267" s="632"/>
      <c r="J267" s="632"/>
      <c r="K267" s="632"/>
    </row>
    <row r="268" spans="1:11" s="269" customFormat="1" ht="15.75" customHeight="1" x14ac:dyDescent="0.2">
      <c r="A268" s="137"/>
      <c r="B268" s="174"/>
      <c r="C268" s="202"/>
      <c r="D268" s="159"/>
      <c r="E268" s="159"/>
      <c r="F268" s="779"/>
      <c r="G268" s="780"/>
      <c r="H268" s="154"/>
      <c r="I268" s="632"/>
      <c r="J268" s="632"/>
      <c r="K268" s="632"/>
    </row>
    <row r="269" spans="1:11" s="269" customFormat="1" ht="15.75" customHeight="1" x14ac:dyDescent="0.2">
      <c r="A269" s="137"/>
      <c r="B269" s="174"/>
      <c r="C269" s="202"/>
      <c r="D269" s="159"/>
      <c r="E269" s="159"/>
      <c r="F269" s="779"/>
      <c r="G269" s="780"/>
      <c r="H269" s="154"/>
      <c r="I269" s="632"/>
      <c r="J269" s="632"/>
      <c r="K269" s="632"/>
    </row>
    <row r="270" spans="1:11" s="269" customFormat="1" ht="15.75" customHeight="1" x14ac:dyDescent="0.2">
      <c r="A270" s="137"/>
      <c r="B270" s="174"/>
      <c r="C270" s="202"/>
      <c r="D270" s="159"/>
      <c r="E270" s="159"/>
      <c r="F270" s="779"/>
      <c r="G270" s="780"/>
      <c r="H270" s="154"/>
      <c r="I270" s="632"/>
      <c r="J270" s="632"/>
      <c r="K270" s="632"/>
    </row>
    <row r="271" spans="1:11" s="269" customFormat="1" ht="15.75" customHeight="1" x14ac:dyDescent="0.2">
      <c r="A271" s="137"/>
      <c r="B271" s="174"/>
      <c r="C271" s="202"/>
      <c r="D271" s="159"/>
      <c r="E271" s="159"/>
      <c r="F271" s="779"/>
      <c r="G271" s="780"/>
      <c r="H271" s="154"/>
      <c r="I271" s="632"/>
      <c r="J271" s="632"/>
      <c r="K271" s="632"/>
    </row>
    <row r="272" spans="1:11" s="269" customFormat="1" ht="15.75" customHeight="1" x14ac:dyDescent="0.2">
      <c r="A272" s="137"/>
      <c r="B272" s="174"/>
      <c r="C272" s="202"/>
      <c r="D272" s="159"/>
      <c r="E272" s="159"/>
      <c r="F272" s="779"/>
      <c r="G272" s="780"/>
      <c r="H272" s="154"/>
      <c r="I272" s="632"/>
      <c r="J272" s="632"/>
      <c r="K272" s="632"/>
    </row>
    <row r="273" spans="1:11" s="269" customFormat="1" ht="15.75" customHeight="1" x14ac:dyDescent="0.2">
      <c r="A273" s="137"/>
      <c r="B273" s="174"/>
      <c r="C273" s="202"/>
      <c r="D273" s="159"/>
      <c r="E273" s="159"/>
      <c r="F273" s="779"/>
      <c r="G273" s="780"/>
      <c r="H273" s="154"/>
      <c r="I273" s="632"/>
      <c r="J273" s="632"/>
      <c r="K273" s="632"/>
    </row>
    <row r="274" spans="1:11" s="269" customFormat="1" ht="15.75" customHeight="1" x14ac:dyDescent="0.2">
      <c r="A274" s="137"/>
      <c r="B274" s="174"/>
      <c r="C274" s="202"/>
      <c r="D274" s="159"/>
      <c r="E274" s="159"/>
      <c r="F274" s="779"/>
      <c r="G274" s="780"/>
      <c r="H274" s="154"/>
      <c r="I274" s="632"/>
      <c r="J274" s="632"/>
      <c r="K274" s="632"/>
    </row>
    <row r="275" spans="1:11" s="269" customFormat="1" ht="15.75" customHeight="1" x14ac:dyDescent="0.2">
      <c r="A275" s="137"/>
      <c r="B275" s="174"/>
      <c r="C275" s="202"/>
      <c r="D275" s="159"/>
      <c r="E275" s="159"/>
      <c r="F275" s="779"/>
      <c r="G275" s="780"/>
      <c r="H275" s="154"/>
      <c r="I275" s="632"/>
      <c r="J275" s="632"/>
      <c r="K275" s="632"/>
    </row>
    <row r="276" spans="1:11" s="269" customFormat="1" ht="15.75" customHeight="1" x14ac:dyDescent="0.2">
      <c r="A276" s="137"/>
      <c r="B276" s="174"/>
      <c r="C276" s="202"/>
      <c r="D276" s="159"/>
      <c r="E276" s="159"/>
      <c r="F276" s="779"/>
      <c r="G276" s="780"/>
      <c r="H276" s="154"/>
      <c r="I276" s="632"/>
      <c r="J276" s="632"/>
      <c r="K276" s="632"/>
    </row>
    <row r="277" spans="1:11" s="269" customFormat="1" ht="15.75" customHeight="1" x14ac:dyDescent="0.2">
      <c r="A277" s="137"/>
      <c r="B277" s="174"/>
      <c r="C277" s="202"/>
      <c r="D277" s="159"/>
      <c r="E277" s="159"/>
      <c r="F277" s="779"/>
      <c r="G277" s="780"/>
      <c r="H277" s="154"/>
      <c r="I277" s="632"/>
      <c r="J277" s="632"/>
      <c r="K277" s="632"/>
    </row>
    <row r="278" spans="1:11" s="269" customFormat="1" ht="15.75" customHeight="1" x14ac:dyDescent="0.2">
      <c r="A278" s="137"/>
      <c r="B278" s="174"/>
      <c r="C278" s="202"/>
      <c r="D278" s="159"/>
      <c r="E278" s="159"/>
      <c r="F278" s="779"/>
      <c r="G278" s="780"/>
      <c r="H278" s="154"/>
      <c r="I278" s="632"/>
      <c r="J278" s="632"/>
      <c r="K278" s="632"/>
    </row>
    <row r="279" spans="1:11" s="269" customFormat="1" ht="15.75" customHeight="1" x14ac:dyDescent="0.2">
      <c r="A279" s="137"/>
      <c r="B279" s="174"/>
      <c r="C279" s="202"/>
      <c r="D279" s="159"/>
      <c r="E279" s="159"/>
      <c r="F279" s="779"/>
      <c r="G279" s="780"/>
      <c r="H279" s="154"/>
      <c r="I279" s="632"/>
      <c r="J279" s="632"/>
      <c r="K279" s="632"/>
    </row>
    <row r="280" spans="1:11" s="269" customFormat="1" ht="15.75" customHeight="1" x14ac:dyDescent="0.2">
      <c r="A280" s="137"/>
      <c r="B280" s="174"/>
      <c r="C280" s="202"/>
      <c r="D280" s="159"/>
      <c r="E280" s="159"/>
      <c r="F280" s="779"/>
      <c r="G280" s="780"/>
      <c r="H280" s="154"/>
      <c r="I280" s="632"/>
      <c r="J280" s="632"/>
      <c r="K280" s="632"/>
    </row>
    <row r="281" spans="1:11" s="269" customFormat="1" ht="15.75" customHeight="1" x14ac:dyDescent="0.2">
      <c r="A281" s="137"/>
      <c r="B281" s="174"/>
      <c r="C281" s="202"/>
      <c r="D281" s="159"/>
      <c r="E281" s="159"/>
      <c r="F281" s="779"/>
      <c r="G281" s="780"/>
      <c r="H281" s="154"/>
      <c r="I281" s="632"/>
      <c r="J281" s="632"/>
      <c r="K281" s="632"/>
    </row>
    <row r="282" spans="1:11" s="269" customFormat="1" ht="15.75" customHeight="1" x14ac:dyDescent="0.2">
      <c r="A282" s="137"/>
      <c r="B282" s="174"/>
      <c r="C282" s="202"/>
      <c r="D282" s="159"/>
      <c r="E282" s="159"/>
      <c r="F282" s="779"/>
      <c r="G282" s="780"/>
      <c r="H282" s="154"/>
      <c r="I282" s="632"/>
      <c r="J282" s="632"/>
      <c r="K282" s="632"/>
    </row>
    <row r="283" spans="1:11" s="269" customFormat="1" ht="15.75" customHeight="1" x14ac:dyDescent="0.2">
      <c r="A283" s="137"/>
      <c r="B283" s="174"/>
      <c r="C283" s="202"/>
      <c r="D283" s="159"/>
      <c r="E283" s="159"/>
      <c r="F283" s="779"/>
      <c r="G283" s="780"/>
      <c r="H283" s="154"/>
      <c r="I283" s="632"/>
      <c r="J283" s="632"/>
      <c r="K283" s="632"/>
    </row>
    <row r="284" spans="1:11" s="269" customFormat="1" ht="15.75" customHeight="1" x14ac:dyDescent="0.2">
      <c r="A284" s="137"/>
      <c r="B284" s="174"/>
      <c r="C284" s="202"/>
      <c r="D284" s="159"/>
      <c r="E284" s="159"/>
      <c r="F284" s="779"/>
      <c r="G284" s="780"/>
      <c r="H284" s="154"/>
      <c r="I284" s="632"/>
      <c r="J284" s="632"/>
      <c r="K284" s="632"/>
    </row>
    <row r="285" spans="1:11" s="269" customFormat="1" ht="15.75" customHeight="1" x14ac:dyDescent="0.2">
      <c r="A285" s="137"/>
      <c r="B285" s="174"/>
      <c r="C285" s="202"/>
      <c r="D285" s="159"/>
      <c r="E285" s="159"/>
      <c r="F285" s="779"/>
      <c r="G285" s="780"/>
      <c r="H285" s="154"/>
      <c r="I285" s="632"/>
      <c r="J285" s="632"/>
      <c r="K285" s="632"/>
    </row>
    <row r="286" spans="1:11" s="269" customFormat="1" ht="15.75" customHeight="1" x14ac:dyDescent="0.2">
      <c r="A286" s="137"/>
      <c r="B286" s="174"/>
      <c r="C286" s="202"/>
      <c r="D286" s="159"/>
      <c r="E286" s="159"/>
      <c r="F286" s="779"/>
      <c r="G286" s="780"/>
      <c r="H286" s="154"/>
      <c r="I286" s="632"/>
      <c r="J286" s="632"/>
      <c r="K286" s="632"/>
    </row>
    <row r="287" spans="1:11" s="269" customFormat="1" ht="15.75" customHeight="1" x14ac:dyDescent="0.2">
      <c r="A287" s="137"/>
      <c r="B287" s="174"/>
      <c r="C287" s="202"/>
      <c r="D287" s="159"/>
      <c r="E287" s="159"/>
      <c r="F287" s="779"/>
      <c r="G287" s="780"/>
      <c r="H287" s="154"/>
      <c r="I287" s="632"/>
      <c r="J287" s="632"/>
      <c r="K287" s="632"/>
    </row>
    <row r="288" spans="1:11" s="269" customFormat="1" ht="15.75" customHeight="1" x14ac:dyDescent="0.2">
      <c r="A288" s="137"/>
      <c r="B288" s="174"/>
      <c r="C288" s="202"/>
      <c r="D288" s="159"/>
      <c r="E288" s="159"/>
      <c r="F288" s="779"/>
      <c r="G288" s="780"/>
      <c r="H288" s="154"/>
      <c r="I288" s="632"/>
      <c r="J288" s="632"/>
      <c r="K288" s="632"/>
    </row>
    <row r="289" spans="1:11" s="269" customFormat="1" ht="15.75" customHeight="1" x14ac:dyDescent="0.2">
      <c r="A289" s="137"/>
      <c r="B289" s="174"/>
      <c r="C289" s="202"/>
      <c r="D289" s="159"/>
      <c r="E289" s="159"/>
      <c r="F289" s="779"/>
      <c r="G289" s="780"/>
      <c r="H289" s="154"/>
      <c r="I289" s="632"/>
      <c r="J289" s="632"/>
      <c r="K289" s="632"/>
    </row>
    <row r="290" spans="1:11" s="269" customFormat="1" ht="15.75" customHeight="1" x14ac:dyDescent="0.2">
      <c r="A290" s="137"/>
      <c r="B290" s="174"/>
      <c r="C290" s="202"/>
      <c r="D290" s="159"/>
      <c r="E290" s="159"/>
      <c r="F290" s="779"/>
      <c r="G290" s="780"/>
      <c r="H290" s="154"/>
      <c r="I290" s="632"/>
      <c r="J290" s="632"/>
      <c r="K290" s="632"/>
    </row>
    <row r="291" spans="1:11" s="269" customFormat="1" ht="15.75" customHeight="1" x14ac:dyDescent="0.2">
      <c r="A291" s="137"/>
      <c r="B291" s="174"/>
      <c r="C291" s="202"/>
      <c r="D291" s="159"/>
      <c r="E291" s="159"/>
      <c r="F291" s="779"/>
      <c r="G291" s="780"/>
      <c r="H291" s="154"/>
      <c r="I291" s="632"/>
      <c r="J291" s="632"/>
      <c r="K291" s="632"/>
    </row>
    <row r="292" spans="1:11" s="269" customFormat="1" ht="15.75" customHeight="1" x14ac:dyDescent="0.2">
      <c r="A292" s="137"/>
      <c r="B292" s="174"/>
      <c r="C292" s="202"/>
      <c r="D292" s="159"/>
      <c r="E292" s="159"/>
      <c r="F292" s="779"/>
      <c r="G292" s="780"/>
      <c r="H292" s="154"/>
      <c r="I292" s="632"/>
      <c r="J292" s="632"/>
      <c r="K292" s="632"/>
    </row>
    <row r="293" spans="1:11" s="269" customFormat="1" ht="15.75" customHeight="1" x14ac:dyDescent="0.2">
      <c r="A293" s="137"/>
      <c r="B293" s="174"/>
      <c r="C293" s="202"/>
      <c r="D293" s="159"/>
      <c r="E293" s="159"/>
      <c r="F293" s="779"/>
      <c r="G293" s="780"/>
      <c r="H293" s="154"/>
      <c r="I293" s="632"/>
      <c r="J293" s="632"/>
      <c r="K293" s="632"/>
    </row>
    <row r="294" spans="1:11" s="269" customFormat="1" ht="15.75" customHeight="1" x14ac:dyDescent="0.2">
      <c r="A294" s="137"/>
      <c r="B294" s="174"/>
      <c r="C294" s="202"/>
      <c r="D294" s="159"/>
      <c r="E294" s="159"/>
      <c r="F294" s="779"/>
      <c r="G294" s="780"/>
      <c r="H294" s="154"/>
      <c r="I294" s="632"/>
      <c r="J294" s="632"/>
      <c r="K294" s="632"/>
    </row>
    <row r="295" spans="1:11" s="269" customFormat="1" ht="15.75" customHeight="1" x14ac:dyDescent="0.2">
      <c r="A295" s="137"/>
      <c r="B295" s="174"/>
      <c r="C295" s="202"/>
      <c r="D295" s="159"/>
      <c r="E295" s="159"/>
      <c r="F295" s="779"/>
      <c r="G295" s="780"/>
      <c r="H295" s="154"/>
      <c r="I295" s="632"/>
      <c r="J295" s="632"/>
      <c r="K295" s="632"/>
    </row>
    <row r="296" spans="1:11" s="269" customFormat="1" ht="15.75" customHeight="1" x14ac:dyDescent="0.2">
      <c r="A296" s="137"/>
      <c r="B296" s="174"/>
      <c r="C296" s="202"/>
      <c r="D296" s="159"/>
      <c r="E296" s="159"/>
      <c r="F296" s="779"/>
      <c r="G296" s="780"/>
      <c r="H296" s="154"/>
      <c r="I296" s="632"/>
      <c r="J296" s="632"/>
      <c r="K296" s="632"/>
    </row>
    <row r="297" spans="1:11" s="269" customFormat="1" ht="15.75" customHeight="1" x14ac:dyDescent="0.2">
      <c r="A297" s="137"/>
      <c r="B297" s="174"/>
      <c r="C297" s="202"/>
      <c r="D297" s="159"/>
      <c r="E297" s="159"/>
      <c r="F297" s="779"/>
      <c r="G297" s="780"/>
      <c r="H297" s="154"/>
      <c r="I297" s="632"/>
      <c r="J297" s="632"/>
      <c r="K297" s="632"/>
    </row>
    <row r="298" spans="1:11" s="269" customFormat="1" ht="15.75" customHeight="1" x14ac:dyDescent="0.2">
      <c r="A298" s="137"/>
      <c r="B298" s="174"/>
      <c r="C298" s="202"/>
      <c r="D298" s="159"/>
      <c r="E298" s="159"/>
      <c r="F298" s="779"/>
      <c r="G298" s="780"/>
      <c r="H298" s="154"/>
      <c r="I298" s="632"/>
      <c r="J298" s="632"/>
      <c r="K298" s="632"/>
    </row>
    <row r="299" spans="1:11" s="269" customFormat="1" ht="15.75" customHeight="1" x14ac:dyDescent="0.2">
      <c r="A299" s="137"/>
      <c r="B299" s="174"/>
      <c r="C299" s="202"/>
      <c r="D299" s="159"/>
      <c r="E299" s="159"/>
      <c r="F299" s="779"/>
      <c r="G299" s="780"/>
      <c r="H299" s="154"/>
      <c r="I299" s="632"/>
      <c r="J299" s="632"/>
      <c r="K299" s="632"/>
    </row>
    <row r="300" spans="1:11" s="269" customFormat="1" ht="15.75" customHeight="1" x14ac:dyDescent="0.2">
      <c r="A300" s="137"/>
      <c r="B300" s="174"/>
      <c r="C300" s="202"/>
      <c r="D300" s="159"/>
      <c r="E300" s="159"/>
      <c r="F300" s="779"/>
      <c r="G300" s="780"/>
      <c r="H300" s="154"/>
      <c r="I300" s="632"/>
      <c r="J300" s="632"/>
      <c r="K300" s="632"/>
    </row>
    <row r="301" spans="1:11" s="269" customFormat="1" ht="15.75" customHeight="1" x14ac:dyDescent="0.2">
      <c r="A301" s="137"/>
      <c r="B301" s="174"/>
      <c r="C301" s="202"/>
      <c r="D301" s="159"/>
      <c r="E301" s="159"/>
      <c r="F301" s="779"/>
      <c r="G301" s="780"/>
      <c r="H301" s="154"/>
      <c r="I301" s="632"/>
      <c r="J301" s="632"/>
      <c r="K301" s="632"/>
    </row>
    <row r="302" spans="1:11" s="269" customFormat="1" ht="15.75" customHeight="1" x14ac:dyDescent="0.2">
      <c r="A302" s="137"/>
      <c r="B302" s="174"/>
      <c r="C302" s="202"/>
      <c r="D302" s="159"/>
      <c r="E302" s="159"/>
      <c r="F302" s="779"/>
      <c r="G302" s="780"/>
      <c r="H302" s="154"/>
      <c r="I302" s="632"/>
      <c r="J302" s="632"/>
      <c r="K302" s="632"/>
    </row>
    <row r="303" spans="1:11" s="269" customFormat="1" ht="15.75" customHeight="1" x14ac:dyDescent="0.2">
      <c r="A303" s="137"/>
      <c r="B303" s="174"/>
      <c r="C303" s="202"/>
      <c r="D303" s="159"/>
      <c r="E303" s="159"/>
      <c r="F303" s="779"/>
      <c r="G303" s="780"/>
      <c r="H303" s="154"/>
      <c r="I303" s="632"/>
      <c r="J303" s="632"/>
      <c r="K303" s="632"/>
    </row>
    <row r="304" spans="1:11" s="269" customFormat="1" ht="15.75" customHeight="1" x14ac:dyDescent="0.2">
      <c r="A304" s="137"/>
      <c r="B304" s="174"/>
      <c r="C304" s="202"/>
      <c r="D304" s="159"/>
      <c r="E304" s="159"/>
      <c r="F304" s="779"/>
      <c r="G304" s="780"/>
      <c r="H304" s="154"/>
      <c r="I304" s="632"/>
      <c r="J304" s="632"/>
      <c r="K304" s="632"/>
    </row>
    <row r="305" spans="1:11" s="269" customFormat="1" ht="15.75" customHeight="1" x14ac:dyDescent="0.2">
      <c r="A305" s="137"/>
      <c r="B305" s="174"/>
      <c r="C305" s="202"/>
      <c r="D305" s="159"/>
      <c r="E305" s="159"/>
      <c r="F305" s="779"/>
      <c r="G305" s="780"/>
      <c r="H305" s="154"/>
      <c r="I305" s="632"/>
      <c r="J305" s="632"/>
      <c r="K305" s="632"/>
    </row>
    <row r="306" spans="1:11" s="269" customFormat="1" ht="15.75" customHeight="1" x14ac:dyDescent="0.2">
      <c r="A306" s="137"/>
      <c r="B306" s="174"/>
      <c r="C306" s="202"/>
      <c r="D306" s="159"/>
      <c r="E306" s="159"/>
      <c r="F306" s="779"/>
      <c r="G306" s="780"/>
      <c r="H306" s="154"/>
      <c r="I306" s="632"/>
      <c r="J306" s="632"/>
      <c r="K306" s="632"/>
    </row>
    <row r="307" spans="1:11" s="269" customFormat="1" ht="15.75" customHeight="1" x14ac:dyDescent="0.2">
      <c r="A307" s="137"/>
      <c r="B307" s="174"/>
      <c r="C307" s="202"/>
      <c r="D307" s="159"/>
      <c r="E307" s="159"/>
      <c r="F307" s="779"/>
      <c r="G307" s="780"/>
      <c r="H307" s="154"/>
      <c r="I307" s="632"/>
      <c r="J307" s="632"/>
      <c r="K307" s="632"/>
    </row>
    <row r="308" spans="1:11" s="269" customFormat="1" ht="15.75" customHeight="1" x14ac:dyDescent="0.2">
      <c r="A308" s="137"/>
      <c r="B308" s="174"/>
      <c r="C308" s="202"/>
      <c r="D308" s="159"/>
      <c r="E308" s="159"/>
      <c r="F308" s="779"/>
      <c r="G308" s="780"/>
      <c r="H308" s="154"/>
      <c r="I308" s="632"/>
      <c r="J308" s="632"/>
      <c r="K308" s="632"/>
    </row>
    <row r="309" spans="1:11" s="269" customFormat="1" ht="15.75" customHeight="1" x14ac:dyDescent="0.2">
      <c r="A309" s="137"/>
      <c r="B309" s="174"/>
      <c r="C309" s="202"/>
      <c r="D309" s="159"/>
      <c r="E309" s="159"/>
      <c r="F309" s="779"/>
      <c r="G309" s="780"/>
      <c r="H309" s="154"/>
      <c r="I309" s="632"/>
      <c r="J309" s="632"/>
      <c r="K309" s="632"/>
    </row>
    <row r="310" spans="1:11" s="269" customFormat="1" ht="15.75" customHeight="1" x14ac:dyDescent="0.2">
      <c r="A310" s="137"/>
      <c r="B310" s="174"/>
      <c r="C310" s="202"/>
      <c r="D310" s="159"/>
      <c r="E310" s="159"/>
      <c r="F310" s="779"/>
      <c r="G310" s="780"/>
      <c r="H310" s="154"/>
      <c r="I310" s="632"/>
      <c r="J310" s="632"/>
      <c r="K310" s="632"/>
    </row>
    <row r="311" spans="1:11" s="269" customFormat="1" ht="15.75" customHeight="1" x14ac:dyDescent="0.2">
      <c r="A311" s="137"/>
      <c r="B311" s="174"/>
      <c r="C311" s="202"/>
      <c r="D311" s="159"/>
      <c r="E311" s="159"/>
      <c r="F311" s="779"/>
      <c r="G311" s="780"/>
      <c r="H311" s="154"/>
      <c r="I311" s="632"/>
      <c r="J311" s="632"/>
      <c r="K311" s="632"/>
    </row>
    <row r="312" spans="1:11" s="269" customFormat="1" ht="15.75" customHeight="1" x14ac:dyDescent="0.2">
      <c r="A312" s="137"/>
      <c r="B312" s="174"/>
      <c r="C312" s="202"/>
      <c r="D312" s="159"/>
      <c r="E312" s="159"/>
      <c r="F312" s="779"/>
      <c r="G312" s="780"/>
      <c r="H312" s="154"/>
      <c r="I312" s="632"/>
      <c r="J312" s="632"/>
      <c r="K312" s="632"/>
    </row>
    <row r="313" spans="1:11" s="269" customFormat="1" ht="15.75" customHeight="1" x14ac:dyDescent="0.2">
      <c r="A313" s="137"/>
      <c r="B313" s="174"/>
      <c r="C313" s="202"/>
      <c r="D313" s="159"/>
      <c r="E313" s="159"/>
      <c r="F313" s="779"/>
      <c r="G313" s="780"/>
      <c r="H313" s="154"/>
      <c r="I313" s="632"/>
      <c r="J313" s="632"/>
      <c r="K313" s="632"/>
    </row>
    <row r="314" spans="1:11" s="269" customFormat="1" ht="15.75" customHeight="1" x14ac:dyDescent="0.2">
      <c r="A314" s="137"/>
      <c r="B314" s="174"/>
      <c r="C314" s="202"/>
      <c r="D314" s="159"/>
      <c r="E314" s="159"/>
      <c r="F314" s="779"/>
      <c r="G314" s="780"/>
      <c r="H314" s="154"/>
      <c r="I314" s="632"/>
      <c r="J314" s="632"/>
      <c r="K314" s="632"/>
    </row>
    <row r="315" spans="1:11" s="269" customFormat="1" ht="15.75" customHeight="1" x14ac:dyDescent="0.2">
      <c r="A315" s="137"/>
      <c r="B315" s="174"/>
      <c r="C315" s="202"/>
      <c r="D315" s="159"/>
      <c r="E315" s="159"/>
      <c r="F315" s="779"/>
      <c r="G315" s="780"/>
      <c r="H315" s="154"/>
      <c r="I315" s="632"/>
      <c r="J315" s="632"/>
      <c r="K315" s="632"/>
    </row>
    <row r="316" spans="1:11" s="269" customFormat="1" ht="15.75" customHeight="1" x14ac:dyDescent="0.2">
      <c r="A316" s="137"/>
      <c r="B316" s="174"/>
      <c r="C316" s="202"/>
      <c r="D316" s="159"/>
      <c r="E316" s="159"/>
      <c r="F316" s="779"/>
      <c r="G316" s="780"/>
      <c r="H316" s="154"/>
      <c r="I316" s="632"/>
      <c r="J316" s="632"/>
      <c r="K316" s="632"/>
    </row>
    <row r="317" spans="1:11" s="269" customFormat="1" ht="15.75" customHeight="1" x14ac:dyDescent="0.2">
      <c r="A317" s="137"/>
      <c r="B317" s="174"/>
      <c r="C317" s="202"/>
      <c r="D317" s="159"/>
      <c r="E317" s="159"/>
      <c r="F317" s="779"/>
      <c r="G317" s="780"/>
      <c r="H317" s="154"/>
      <c r="I317" s="632"/>
      <c r="J317" s="632"/>
      <c r="K317" s="632"/>
    </row>
    <row r="318" spans="1:11" s="269" customFormat="1" ht="15.75" customHeight="1" x14ac:dyDescent="0.2">
      <c r="A318" s="137"/>
      <c r="B318" s="174"/>
      <c r="C318" s="202"/>
      <c r="D318" s="159"/>
      <c r="E318" s="159"/>
      <c r="F318" s="779"/>
      <c r="G318" s="780"/>
      <c r="H318" s="154"/>
      <c r="I318" s="632"/>
      <c r="J318" s="632"/>
      <c r="K318" s="632"/>
    </row>
    <row r="319" spans="1:11" s="269" customFormat="1" ht="15.75" customHeight="1" x14ac:dyDescent="0.2">
      <c r="A319" s="137"/>
      <c r="B319" s="174"/>
      <c r="C319" s="202"/>
      <c r="D319" s="159"/>
      <c r="E319" s="159"/>
      <c r="F319" s="779"/>
      <c r="G319" s="780"/>
      <c r="H319" s="154"/>
      <c r="I319" s="632"/>
      <c r="J319" s="632"/>
      <c r="K319" s="632"/>
    </row>
    <row r="320" spans="1:11" s="269" customFormat="1" ht="15.75" customHeight="1" x14ac:dyDescent="0.2">
      <c r="A320" s="137"/>
      <c r="B320" s="174"/>
      <c r="C320" s="202"/>
      <c r="D320" s="159"/>
      <c r="E320" s="159"/>
      <c r="F320" s="779"/>
      <c r="G320" s="780"/>
      <c r="H320" s="154"/>
      <c r="I320" s="632"/>
      <c r="J320" s="632"/>
      <c r="K320" s="632"/>
    </row>
    <row r="321" spans="1:11" s="269" customFormat="1" ht="15.75" customHeight="1" x14ac:dyDescent="0.2">
      <c r="A321" s="137"/>
      <c r="B321" s="174"/>
      <c r="C321" s="202"/>
      <c r="D321" s="159"/>
      <c r="E321" s="159"/>
      <c r="F321" s="779"/>
      <c r="G321" s="780"/>
      <c r="H321" s="154"/>
      <c r="I321" s="632"/>
      <c r="J321" s="632"/>
      <c r="K321" s="632"/>
    </row>
    <row r="322" spans="1:11" s="269" customFormat="1" ht="15.75" customHeight="1" x14ac:dyDescent="0.2">
      <c r="A322" s="137"/>
      <c r="B322" s="174"/>
      <c r="C322" s="202"/>
      <c r="D322" s="159"/>
      <c r="E322" s="159"/>
      <c r="F322" s="779"/>
      <c r="G322" s="780"/>
      <c r="H322" s="154"/>
      <c r="I322" s="632"/>
      <c r="J322" s="632"/>
      <c r="K322" s="632"/>
    </row>
    <row r="323" spans="1:11" s="269" customFormat="1" ht="15.75" customHeight="1" x14ac:dyDescent="0.2">
      <c r="A323" s="137"/>
      <c r="B323" s="174"/>
      <c r="C323" s="202"/>
      <c r="D323" s="159"/>
      <c r="E323" s="159"/>
      <c r="F323" s="779"/>
      <c r="G323" s="780"/>
      <c r="H323" s="154"/>
      <c r="I323" s="632"/>
      <c r="J323" s="632"/>
      <c r="K323" s="632"/>
    </row>
    <row r="324" spans="1:11" s="269" customFormat="1" ht="15.75" customHeight="1" x14ac:dyDescent="0.2">
      <c r="A324" s="137"/>
      <c r="B324" s="174"/>
      <c r="C324" s="202"/>
      <c r="D324" s="159"/>
      <c r="E324" s="159"/>
      <c r="F324" s="779"/>
      <c r="G324" s="780"/>
      <c r="H324" s="154"/>
      <c r="I324" s="632"/>
      <c r="J324" s="632"/>
      <c r="K324" s="632"/>
    </row>
    <row r="325" spans="1:11" s="269" customFormat="1" ht="15.75" customHeight="1" x14ac:dyDescent="0.2">
      <c r="A325" s="137"/>
      <c r="B325" s="174"/>
      <c r="C325" s="202"/>
      <c r="D325" s="159"/>
      <c r="E325" s="159"/>
      <c r="F325" s="779"/>
      <c r="G325" s="780"/>
      <c r="H325" s="154"/>
      <c r="I325" s="632"/>
      <c r="J325" s="632"/>
      <c r="K325" s="632"/>
    </row>
    <row r="326" spans="1:11" s="269" customFormat="1" ht="15.75" customHeight="1" x14ac:dyDescent="0.2">
      <c r="A326" s="137"/>
      <c r="B326" s="174"/>
      <c r="C326" s="202"/>
      <c r="D326" s="159"/>
      <c r="E326" s="159"/>
      <c r="F326" s="779"/>
      <c r="G326" s="780"/>
      <c r="H326" s="154"/>
      <c r="I326" s="632"/>
      <c r="J326" s="632"/>
      <c r="K326" s="632"/>
    </row>
    <row r="327" spans="1:11" s="269" customFormat="1" ht="15.75" customHeight="1" x14ac:dyDescent="0.2">
      <c r="A327" s="137"/>
      <c r="B327" s="174"/>
      <c r="C327" s="202"/>
      <c r="D327" s="159"/>
      <c r="E327" s="159"/>
      <c r="F327" s="779"/>
      <c r="G327" s="780"/>
      <c r="H327" s="154"/>
      <c r="I327" s="632"/>
      <c r="J327" s="632"/>
      <c r="K327" s="632"/>
    </row>
    <row r="328" spans="1:11" s="269" customFormat="1" ht="15.75" customHeight="1" x14ac:dyDescent="0.2">
      <c r="A328" s="137"/>
      <c r="B328" s="174"/>
      <c r="C328" s="202"/>
      <c r="D328" s="159"/>
      <c r="E328" s="159"/>
      <c r="F328" s="779"/>
      <c r="G328" s="780"/>
      <c r="H328" s="154"/>
      <c r="I328" s="632"/>
      <c r="J328" s="632"/>
      <c r="K328" s="632"/>
    </row>
    <row r="329" spans="1:11" s="269" customFormat="1" ht="15.75" customHeight="1" x14ac:dyDescent="0.2">
      <c r="A329" s="137"/>
      <c r="B329" s="174"/>
      <c r="C329" s="202"/>
      <c r="D329" s="159"/>
      <c r="E329" s="159"/>
      <c r="F329" s="779"/>
      <c r="G329" s="780"/>
      <c r="H329" s="154"/>
      <c r="I329" s="632"/>
      <c r="J329" s="632"/>
      <c r="K329" s="632"/>
    </row>
    <row r="330" spans="1:11" s="269" customFormat="1" ht="15.75" customHeight="1" x14ac:dyDescent="0.2">
      <c r="A330" s="137"/>
      <c r="B330" s="174"/>
      <c r="C330" s="202"/>
      <c r="D330" s="159"/>
      <c r="E330" s="159"/>
      <c r="F330" s="779"/>
      <c r="G330" s="780"/>
      <c r="H330" s="154"/>
      <c r="I330" s="632"/>
      <c r="J330" s="632"/>
      <c r="K330" s="632"/>
    </row>
    <row r="331" spans="1:11" s="269" customFormat="1" ht="15.75" customHeight="1" x14ac:dyDescent="0.2">
      <c r="A331" s="137"/>
      <c r="B331" s="174"/>
      <c r="C331" s="202"/>
      <c r="D331" s="159"/>
      <c r="E331" s="159"/>
      <c r="F331" s="779"/>
      <c r="G331" s="780"/>
      <c r="H331" s="154"/>
      <c r="I331" s="632"/>
      <c r="J331" s="632"/>
      <c r="K331" s="632"/>
    </row>
    <row r="332" spans="1:11" s="269" customFormat="1" ht="15.75" customHeight="1" x14ac:dyDescent="0.2">
      <c r="A332" s="137"/>
      <c r="B332" s="174"/>
      <c r="C332" s="202"/>
      <c r="D332" s="159"/>
      <c r="E332" s="159"/>
      <c r="F332" s="779"/>
      <c r="G332" s="780"/>
      <c r="H332" s="154"/>
      <c r="I332" s="632"/>
      <c r="J332" s="632"/>
      <c r="K332" s="632"/>
    </row>
    <row r="333" spans="1:11" s="269" customFormat="1" ht="15.75" customHeight="1" x14ac:dyDescent="0.2">
      <c r="A333" s="137"/>
      <c r="B333" s="174"/>
      <c r="C333" s="202"/>
      <c r="D333" s="159"/>
      <c r="E333" s="159"/>
      <c r="F333" s="779"/>
      <c r="G333" s="780"/>
      <c r="H333" s="154"/>
      <c r="I333" s="632"/>
      <c r="J333" s="632"/>
      <c r="K333" s="632"/>
    </row>
    <row r="334" spans="1:11" s="269" customFormat="1" ht="15.75" customHeight="1" x14ac:dyDescent="0.2">
      <c r="A334" s="137"/>
      <c r="B334" s="174"/>
      <c r="C334" s="202"/>
      <c r="D334" s="159"/>
      <c r="E334" s="159"/>
      <c r="F334" s="779"/>
      <c r="G334" s="780"/>
      <c r="H334" s="154"/>
      <c r="I334" s="632"/>
      <c r="J334" s="632"/>
      <c r="K334" s="632"/>
    </row>
    <row r="335" spans="1:11" s="269" customFormat="1" ht="15.75" customHeight="1" x14ac:dyDescent="0.2">
      <c r="A335" s="137"/>
      <c r="B335" s="174"/>
      <c r="C335" s="202"/>
      <c r="D335" s="159"/>
      <c r="E335" s="159"/>
      <c r="F335" s="779"/>
      <c r="G335" s="780"/>
      <c r="H335" s="154"/>
      <c r="I335" s="632"/>
      <c r="J335" s="632"/>
      <c r="K335" s="632"/>
    </row>
    <row r="336" spans="1:11" s="269" customFormat="1" ht="15.75" customHeight="1" x14ac:dyDescent="0.2">
      <c r="A336" s="137"/>
      <c r="B336" s="174"/>
      <c r="C336" s="202"/>
      <c r="D336" s="159"/>
      <c r="E336" s="159"/>
      <c r="F336" s="779"/>
      <c r="G336" s="780"/>
      <c r="H336" s="154"/>
      <c r="I336" s="632"/>
      <c r="J336" s="632"/>
      <c r="K336" s="632"/>
    </row>
    <row r="337" spans="1:11" s="269" customFormat="1" ht="15.75" customHeight="1" x14ac:dyDescent="0.2">
      <c r="A337" s="137"/>
      <c r="B337" s="174"/>
      <c r="C337" s="202"/>
      <c r="D337" s="159"/>
      <c r="E337" s="159"/>
      <c r="F337" s="779"/>
      <c r="G337" s="780"/>
      <c r="H337" s="154"/>
      <c r="I337" s="632"/>
      <c r="J337" s="632"/>
      <c r="K337" s="632"/>
    </row>
    <row r="338" spans="1:11" s="269" customFormat="1" ht="15.75" customHeight="1" x14ac:dyDescent="0.2">
      <c r="A338" s="137"/>
      <c r="B338" s="174"/>
      <c r="C338" s="202"/>
      <c r="D338" s="159"/>
      <c r="E338" s="159"/>
      <c r="F338" s="779"/>
      <c r="G338" s="780"/>
      <c r="H338" s="154"/>
      <c r="I338" s="632"/>
      <c r="J338" s="632"/>
      <c r="K338" s="632"/>
    </row>
    <row r="339" spans="1:11" s="269" customFormat="1" ht="15.75" customHeight="1" x14ac:dyDescent="0.2">
      <c r="A339" s="137"/>
      <c r="B339" s="174"/>
      <c r="C339" s="202"/>
      <c r="D339" s="159"/>
      <c r="E339" s="159"/>
      <c r="F339" s="779"/>
      <c r="G339" s="780"/>
      <c r="H339" s="154"/>
      <c r="I339" s="632"/>
      <c r="J339" s="632"/>
      <c r="K339" s="632"/>
    </row>
    <row r="340" spans="1:11" s="269" customFormat="1" ht="15.75" customHeight="1" x14ac:dyDescent="0.2">
      <c r="A340" s="137"/>
      <c r="B340" s="174"/>
      <c r="C340" s="202"/>
      <c r="D340" s="159"/>
      <c r="E340" s="159"/>
      <c r="F340" s="779"/>
      <c r="G340" s="780"/>
      <c r="H340" s="154"/>
      <c r="I340" s="632"/>
      <c r="J340" s="632"/>
      <c r="K340" s="632"/>
    </row>
    <row r="341" spans="1:11" s="269" customFormat="1" ht="15.75" customHeight="1" x14ac:dyDescent="0.2">
      <c r="A341" s="137"/>
      <c r="B341" s="174"/>
      <c r="C341" s="202"/>
      <c r="D341" s="159"/>
      <c r="E341" s="159"/>
      <c r="F341" s="779"/>
      <c r="G341" s="780"/>
      <c r="H341" s="154"/>
      <c r="I341" s="632"/>
      <c r="J341" s="632"/>
      <c r="K341" s="632"/>
    </row>
    <row r="342" spans="1:11" s="269" customFormat="1" ht="15.75" customHeight="1" x14ac:dyDescent="0.2">
      <c r="A342" s="137"/>
      <c r="B342" s="174"/>
      <c r="C342" s="202"/>
      <c r="D342" s="159"/>
      <c r="E342" s="159"/>
      <c r="F342" s="779"/>
      <c r="G342" s="780"/>
      <c r="H342" s="154"/>
      <c r="I342" s="632"/>
      <c r="J342" s="632"/>
      <c r="K342" s="632"/>
    </row>
    <row r="343" spans="1:11" s="269" customFormat="1" ht="15.75" customHeight="1" x14ac:dyDescent="0.2">
      <c r="A343" s="137"/>
      <c r="B343" s="174"/>
      <c r="C343" s="202"/>
      <c r="D343" s="159"/>
      <c r="E343" s="159"/>
      <c r="F343" s="779"/>
      <c r="G343" s="780"/>
      <c r="H343" s="154"/>
      <c r="I343" s="632"/>
      <c r="J343" s="632"/>
      <c r="K343" s="632"/>
    </row>
    <row r="344" spans="1:11" s="269" customFormat="1" ht="15.75" customHeight="1" x14ac:dyDescent="0.2">
      <c r="A344" s="137"/>
      <c r="B344" s="174"/>
      <c r="C344" s="202"/>
      <c r="D344" s="159"/>
      <c r="E344" s="159"/>
      <c r="F344" s="779"/>
      <c r="G344" s="780"/>
      <c r="H344" s="154"/>
      <c r="I344" s="632"/>
      <c r="J344" s="632"/>
      <c r="K344" s="632"/>
    </row>
    <row r="345" spans="1:11" s="269" customFormat="1" ht="15.75" customHeight="1" x14ac:dyDescent="0.2">
      <c r="A345" s="137"/>
      <c r="B345" s="174"/>
      <c r="C345" s="202"/>
      <c r="D345" s="159"/>
      <c r="E345" s="159"/>
      <c r="F345" s="779"/>
      <c r="G345" s="780"/>
      <c r="H345" s="154"/>
      <c r="I345" s="632"/>
      <c r="J345" s="632"/>
      <c r="K345" s="632"/>
    </row>
    <row r="346" spans="1:11" s="269" customFormat="1" ht="15.75" customHeight="1" x14ac:dyDescent="0.2">
      <c r="A346" s="137"/>
      <c r="B346" s="174"/>
      <c r="C346" s="202"/>
      <c r="D346" s="159"/>
      <c r="E346" s="159"/>
      <c r="F346" s="779"/>
      <c r="G346" s="780"/>
      <c r="H346" s="154"/>
      <c r="I346" s="632"/>
      <c r="J346" s="632"/>
      <c r="K346" s="632"/>
    </row>
    <row r="347" spans="1:11" s="269" customFormat="1" ht="15.75" customHeight="1" x14ac:dyDescent="0.2">
      <c r="A347" s="137"/>
      <c r="B347" s="174"/>
      <c r="C347" s="202"/>
      <c r="D347" s="159"/>
      <c r="E347" s="159"/>
      <c r="F347" s="779"/>
      <c r="G347" s="780"/>
      <c r="H347" s="154"/>
      <c r="I347" s="632"/>
      <c r="J347" s="632"/>
      <c r="K347" s="632"/>
    </row>
    <row r="348" spans="1:11" s="269" customFormat="1" ht="15.75" customHeight="1" x14ac:dyDescent="0.2">
      <c r="A348" s="137"/>
      <c r="B348" s="174"/>
      <c r="C348" s="202"/>
      <c r="D348" s="159"/>
      <c r="E348" s="159"/>
      <c r="F348" s="779"/>
      <c r="G348" s="780"/>
      <c r="H348" s="154"/>
      <c r="I348" s="632"/>
      <c r="J348" s="632"/>
      <c r="K348" s="632"/>
    </row>
    <row r="349" spans="1:11" s="269" customFormat="1" ht="15.75" customHeight="1" x14ac:dyDescent="0.2">
      <c r="A349" s="137"/>
      <c r="B349" s="174"/>
      <c r="C349" s="202"/>
      <c r="D349" s="159"/>
      <c r="E349" s="159"/>
      <c r="F349" s="779"/>
      <c r="G349" s="780"/>
      <c r="H349" s="154"/>
      <c r="I349" s="632"/>
      <c r="J349" s="632"/>
      <c r="K349" s="632"/>
    </row>
    <row r="350" spans="1:11" s="269" customFormat="1" ht="15.75" customHeight="1" x14ac:dyDescent="0.2">
      <c r="A350" s="137"/>
      <c r="B350" s="174"/>
      <c r="C350" s="202"/>
      <c r="D350" s="159"/>
      <c r="E350" s="159"/>
      <c r="F350" s="779"/>
      <c r="G350" s="780"/>
      <c r="H350" s="154"/>
      <c r="I350" s="632"/>
      <c r="J350" s="632"/>
      <c r="K350" s="632"/>
    </row>
    <row r="351" spans="1:11" s="269" customFormat="1" ht="15.75" customHeight="1" x14ac:dyDescent="0.2">
      <c r="A351" s="137"/>
      <c r="B351" s="174"/>
      <c r="C351" s="202"/>
      <c r="D351" s="159"/>
      <c r="E351" s="159"/>
      <c r="F351" s="779"/>
      <c r="G351" s="780"/>
      <c r="H351" s="154"/>
      <c r="I351" s="632"/>
      <c r="J351" s="632"/>
      <c r="K351" s="632"/>
    </row>
    <row r="352" spans="1:11" s="269" customFormat="1" ht="15.75" customHeight="1" x14ac:dyDescent="0.2">
      <c r="A352" s="137"/>
      <c r="B352" s="174"/>
      <c r="C352" s="202"/>
      <c r="D352" s="159"/>
      <c r="E352" s="159"/>
      <c r="F352" s="779"/>
      <c r="G352" s="780"/>
      <c r="H352" s="154"/>
      <c r="I352" s="632"/>
      <c r="J352" s="632"/>
      <c r="K352" s="632"/>
    </row>
    <row r="353" spans="1:11" s="269" customFormat="1" ht="15.75" customHeight="1" x14ac:dyDescent="0.2">
      <c r="A353" s="137"/>
      <c r="B353" s="174"/>
      <c r="C353" s="202"/>
      <c r="D353" s="159"/>
      <c r="E353" s="159"/>
      <c r="F353" s="779"/>
      <c r="G353" s="780"/>
      <c r="H353" s="154"/>
      <c r="I353" s="632"/>
      <c r="J353" s="632"/>
      <c r="K353" s="632"/>
    </row>
    <row r="354" spans="1:11" s="269" customFormat="1" ht="15.75" customHeight="1" x14ac:dyDescent="0.2">
      <c r="A354" s="137"/>
      <c r="B354" s="174"/>
      <c r="C354" s="202"/>
      <c r="D354" s="159"/>
      <c r="E354" s="159"/>
      <c r="F354" s="779"/>
      <c r="G354" s="780"/>
      <c r="H354" s="154"/>
      <c r="I354" s="632"/>
      <c r="J354" s="632"/>
      <c r="K354" s="632"/>
    </row>
    <row r="355" spans="1:11" s="269" customFormat="1" ht="15.75" customHeight="1" x14ac:dyDescent="0.2">
      <c r="A355" s="137"/>
      <c r="B355" s="174"/>
      <c r="C355" s="202"/>
      <c r="D355" s="159"/>
      <c r="E355" s="159"/>
      <c r="F355" s="779"/>
      <c r="G355" s="780"/>
      <c r="H355" s="154"/>
      <c r="I355" s="632"/>
      <c r="J355" s="632"/>
      <c r="K355" s="632"/>
    </row>
    <row r="356" spans="1:11" s="269" customFormat="1" ht="15.75" customHeight="1" x14ac:dyDescent="0.2">
      <c r="A356" s="137"/>
      <c r="B356" s="174"/>
      <c r="C356" s="202"/>
      <c r="D356" s="159"/>
      <c r="E356" s="159"/>
      <c r="F356" s="779"/>
      <c r="G356" s="780"/>
      <c r="H356" s="154"/>
      <c r="I356" s="632"/>
      <c r="J356" s="632"/>
      <c r="K356" s="632"/>
    </row>
    <row r="357" spans="1:11" s="269" customFormat="1" ht="15.75" customHeight="1" x14ac:dyDescent="0.2">
      <c r="A357" s="137"/>
      <c r="B357" s="174"/>
      <c r="C357" s="202"/>
      <c r="D357" s="159"/>
      <c r="E357" s="159"/>
      <c r="F357" s="779"/>
      <c r="G357" s="780"/>
      <c r="H357" s="154"/>
      <c r="I357" s="632"/>
      <c r="J357" s="632"/>
      <c r="K357" s="632"/>
    </row>
    <row r="358" spans="1:11" s="269" customFormat="1" ht="15.75" customHeight="1" x14ac:dyDescent="0.2">
      <c r="A358" s="137"/>
      <c r="B358" s="174"/>
      <c r="C358" s="202"/>
      <c r="D358" s="159"/>
      <c r="E358" s="159"/>
      <c r="F358" s="779"/>
      <c r="G358" s="780"/>
      <c r="H358" s="154"/>
      <c r="I358" s="632"/>
      <c r="J358" s="632"/>
      <c r="K358" s="632"/>
    </row>
    <row r="359" spans="1:11" s="269" customFormat="1" ht="15.75" customHeight="1" x14ac:dyDescent="0.2">
      <c r="A359" s="137"/>
      <c r="B359" s="174"/>
      <c r="C359" s="202"/>
      <c r="D359" s="159"/>
      <c r="E359" s="159"/>
      <c r="F359" s="779"/>
      <c r="G359" s="780"/>
      <c r="H359" s="154"/>
      <c r="I359" s="632"/>
      <c r="J359" s="632"/>
      <c r="K359" s="632"/>
    </row>
    <row r="360" spans="1:11" s="269" customFormat="1" ht="15.75" customHeight="1" x14ac:dyDescent="0.2">
      <c r="A360" s="137"/>
      <c r="B360" s="174"/>
      <c r="C360" s="202"/>
      <c r="D360" s="159"/>
      <c r="E360" s="159"/>
      <c r="F360" s="779"/>
      <c r="G360" s="780"/>
      <c r="H360" s="154"/>
      <c r="I360" s="632"/>
      <c r="J360" s="632"/>
      <c r="K360" s="632"/>
    </row>
    <row r="361" spans="1:11" s="269" customFormat="1" ht="15.75" customHeight="1" x14ac:dyDescent="0.2">
      <c r="A361" s="137"/>
      <c r="B361" s="174"/>
      <c r="C361" s="202"/>
      <c r="D361" s="159"/>
      <c r="E361" s="159"/>
      <c r="F361" s="779"/>
      <c r="G361" s="780"/>
      <c r="H361" s="154"/>
      <c r="I361" s="632"/>
      <c r="J361" s="632"/>
      <c r="K361" s="632"/>
    </row>
    <row r="362" spans="1:11" s="269" customFormat="1" ht="15.75" customHeight="1" x14ac:dyDescent="0.2">
      <c r="A362" s="137"/>
      <c r="B362" s="174"/>
      <c r="C362" s="202"/>
      <c r="D362" s="159"/>
      <c r="E362" s="159"/>
      <c r="F362" s="779"/>
      <c r="G362" s="780"/>
      <c r="H362" s="154"/>
      <c r="I362" s="632"/>
      <c r="J362" s="632"/>
      <c r="K362" s="632"/>
    </row>
    <row r="363" spans="1:11" s="269" customFormat="1" ht="15.75" customHeight="1" x14ac:dyDescent="0.2">
      <c r="A363" s="137"/>
      <c r="B363" s="174"/>
      <c r="C363" s="202"/>
      <c r="D363" s="159"/>
      <c r="E363" s="159"/>
      <c r="F363" s="779"/>
      <c r="G363" s="780"/>
      <c r="H363" s="154"/>
      <c r="I363" s="632"/>
      <c r="J363" s="632"/>
      <c r="K363" s="632"/>
    </row>
    <row r="364" spans="1:11" s="269" customFormat="1" ht="15.75" customHeight="1" x14ac:dyDescent="0.2">
      <c r="A364" s="137"/>
      <c r="B364" s="174"/>
      <c r="C364" s="202"/>
      <c r="D364" s="159"/>
      <c r="E364" s="159"/>
      <c r="F364" s="779"/>
      <c r="G364" s="780"/>
      <c r="H364" s="154"/>
      <c r="I364" s="632"/>
      <c r="J364" s="632"/>
      <c r="K364" s="632"/>
    </row>
    <row r="365" spans="1:11" s="269" customFormat="1" ht="15.75" customHeight="1" x14ac:dyDescent="0.2">
      <c r="A365" s="137"/>
      <c r="B365" s="174"/>
      <c r="C365" s="202"/>
      <c r="D365" s="159"/>
      <c r="E365" s="159"/>
      <c r="F365" s="779"/>
      <c r="G365" s="780"/>
      <c r="H365" s="154"/>
      <c r="I365" s="632"/>
      <c r="J365" s="632"/>
      <c r="K365" s="632"/>
    </row>
    <row r="366" spans="1:11" s="154" customFormat="1" ht="15.75" customHeight="1" x14ac:dyDescent="0.2">
      <c r="A366" s="137"/>
      <c r="B366" s="174"/>
      <c r="C366" s="202"/>
      <c r="D366" s="159"/>
      <c r="E366" s="159"/>
      <c r="F366" s="779"/>
      <c r="G366" s="780"/>
      <c r="I366" s="632"/>
      <c r="J366" s="632"/>
      <c r="K366" s="632"/>
    </row>
    <row r="367" spans="1:11" s="154" customFormat="1" ht="15.75" customHeight="1" x14ac:dyDescent="0.2">
      <c r="A367" s="137"/>
      <c r="B367" s="174"/>
      <c r="C367" s="202"/>
      <c r="D367" s="159"/>
      <c r="E367" s="159"/>
      <c r="F367" s="779"/>
      <c r="G367" s="780"/>
      <c r="I367" s="632"/>
      <c r="J367" s="632"/>
      <c r="K367" s="632"/>
    </row>
    <row r="368" spans="1:11" s="154" customFormat="1" ht="15.75" customHeight="1" x14ac:dyDescent="0.2">
      <c r="A368" s="137"/>
      <c r="B368" s="174"/>
      <c r="C368" s="202"/>
      <c r="D368" s="159"/>
      <c r="E368" s="159"/>
      <c r="F368" s="779"/>
      <c r="G368" s="780"/>
      <c r="I368" s="632"/>
      <c r="J368" s="632"/>
      <c r="K368" s="632"/>
    </row>
    <row r="369" spans="1:11" s="154" customFormat="1" ht="15.75" customHeight="1" x14ac:dyDescent="0.2">
      <c r="A369" s="137"/>
      <c r="B369" s="174"/>
      <c r="C369" s="202"/>
      <c r="D369" s="159"/>
      <c r="E369" s="159"/>
      <c r="F369" s="779"/>
      <c r="G369" s="780"/>
      <c r="I369" s="632"/>
      <c r="J369" s="632"/>
      <c r="K369" s="632"/>
    </row>
    <row r="370" spans="1:11" s="154" customFormat="1" ht="15.75" customHeight="1" x14ac:dyDescent="0.2">
      <c r="A370" s="153"/>
      <c r="B370" s="174"/>
      <c r="C370" s="203"/>
      <c r="D370" s="160"/>
      <c r="E370" s="160"/>
      <c r="F370" s="781"/>
      <c r="G370" s="780"/>
    </row>
    <row r="371" spans="1:11" s="154" customFormat="1" ht="15.75" customHeight="1" x14ac:dyDescent="0.2">
      <c r="A371" s="632"/>
      <c r="B371" s="175"/>
      <c r="C371" s="204"/>
      <c r="D371" s="161"/>
      <c r="E371" s="161"/>
      <c r="F371" s="782"/>
      <c r="G371" s="783"/>
    </row>
    <row r="372" spans="1:11" s="154" customFormat="1" ht="15.75" customHeight="1" x14ac:dyDescent="0.2">
      <c r="A372" s="632"/>
      <c r="B372" s="175"/>
      <c r="C372" s="204"/>
      <c r="D372" s="161"/>
      <c r="E372" s="161"/>
      <c r="F372" s="782"/>
      <c r="G372" s="783"/>
    </row>
    <row r="373" spans="1:11" s="154" customFormat="1" ht="15.75" customHeight="1" x14ac:dyDescent="0.2">
      <c r="A373" s="632"/>
      <c r="B373" s="175"/>
      <c r="C373" s="204"/>
      <c r="D373" s="161"/>
      <c r="E373" s="161"/>
      <c r="F373" s="782"/>
      <c r="G373" s="783"/>
    </row>
    <row r="374" spans="1:11" s="154" customFormat="1" ht="15.75" customHeight="1" x14ac:dyDescent="0.2">
      <c r="A374" s="632"/>
      <c r="B374" s="175"/>
      <c r="C374" s="204"/>
      <c r="D374" s="161"/>
      <c r="E374" s="161"/>
      <c r="F374" s="782"/>
      <c r="G374" s="783"/>
    </row>
    <row r="375" spans="1:11" s="154" customFormat="1" ht="15.75" customHeight="1" x14ac:dyDescent="0.2">
      <c r="A375" s="632"/>
      <c r="B375" s="175"/>
      <c r="C375" s="204"/>
      <c r="D375" s="161"/>
      <c r="E375" s="161"/>
      <c r="F375" s="782"/>
      <c r="G375" s="783"/>
    </row>
    <row r="376" spans="1:11" s="154" customFormat="1" ht="15.75" customHeight="1" x14ac:dyDescent="0.2">
      <c r="A376" s="632"/>
      <c r="B376" s="175"/>
      <c r="C376" s="204"/>
      <c r="D376" s="161"/>
      <c r="E376" s="161"/>
      <c r="F376" s="782"/>
      <c r="G376" s="783"/>
    </row>
    <row r="377" spans="1:11" s="154" customFormat="1" ht="15.75" customHeight="1" x14ac:dyDescent="0.2">
      <c r="A377" s="632"/>
      <c r="B377" s="175"/>
      <c r="C377" s="204"/>
      <c r="D377" s="161"/>
      <c r="E377" s="161"/>
      <c r="F377" s="782"/>
      <c r="G377" s="783"/>
    </row>
    <row r="378" spans="1:11" s="154" customFormat="1" ht="15.75" customHeight="1" x14ac:dyDescent="0.2">
      <c r="A378" s="632"/>
      <c r="B378" s="175"/>
      <c r="C378" s="204"/>
      <c r="D378" s="161"/>
      <c r="E378" s="161"/>
      <c r="F378" s="782"/>
      <c r="G378" s="783"/>
    </row>
    <row r="379" spans="1:11" s="154" customFormat="1" ht="15.75" customHeight="1" x14ac:dyDescent="0.2">
      <c r="A379" s="632"/>
      <c r="B379" s="175"/>
      <c r="C379" s="204"/>
      <c r="D379" s="161"/>
      <c r="E379" s="161"/>
      <c r="F379" s="782"/>
      <c r="G379" s="783"/>
    </row>
    <row r="380" spans="1:11" s="154" customFormat="1" ht="15.75" customHeight="1" x14ac:dyDescent="0.2">
      <c r="A380" s="632"/>
      <c r="B380" s="175"/>
      <c r="C380" s="204"/>
      <c r="D380" s="161"/>
      <c r="E380" s="161"/>
      <c r="F380" s="782"/>
      <c r="G380" s="783"/>
    </row>
    <row r="381" spans="1:11" s="154" customFormat="1" ht="15.75" customHeight="1" x14ac:dyDescent="0.2">
      <c r="A381" s="632"/>
      <c r="B381" s="175"/>
      <c r="C381" s="204"/>
      <c r="D381" s="161"/>
      <c r="E381" s="161"/>
      <c r="F381" s="782"/>
      <c r="G381" s="783"/>
    </row>
    <row r="382" spans="1:11" s="154" customFormat="1" ht="15.75" customHeight="1" x14ac:dyDescent="0.2">
      <c r="A382" s="632"/>
      <c r="B382" s="175"/>
      <c r="C382" s="204"/>
      <c r="D382" s="161"/>
      <c r="E382" s="161"/>
      <c r="F382" s="782"/>
      <c r="G382" s="783"/>
    </row>
    <row r="383" spans="1:11" s="154" customFormat="1" ht="15.75" customHeight="1" x14ac:dyDescent="0.2">
      <c r="A383" s="632"/>
      <c r="B383" s="175"/>
      <c r="C383" s="204"/>
      <c r="D383" s="161"/>
      <c r="E383" s="161"/>
      <c r="F383" s="782"/>
      <c r="G383" s="783"/>
    </row>
    <row r="384" spans="1:11" s="154" customFormat="1" ht="15.75" customHeight="1" x14ac:dyDescent="0.2">
      <c r="A384" s="632"/>
      <c r="B384" s="175"/>
      <c r="C384" s="204"/>
      <c r="D384" s="161"/>
      <c r="E384" s="161"/>
      <c r="F384" s="782"/>
      <c r="G384" s="783"/>
    </row>
    <row r="385" spans="1:7" s="154" customFormat="1" ht="15.75" customHeight="1" x14ac:dyDescent="0.2">
      <c r="A385" s="632"/>
      <c r="B385" s="175"/>
      <c r="C385" s="204"/>
      <c r="D385" s="161"/>
      <c r="E385" s="161"/>
      <c r="F385" s="782"/>
      <c r="G385" s="783"/>
    </row>
    <row r="386" spans="1:7" s="154" customFormat="1" ht="15.75" customHeight="1" x14ac:dyDescent="0.2">
      <c r="A386" s="632"/>
      <c r="B386" s="175"/>
      <c r="C386" s="204"/>
      <c r="D386" s="161"/>
      <c r="E386" s="161"/>
      <c r="F386" s="782"/>
      <c r="G386" s="783"/>
    </row>
    <row r="387" spans="1:7" s="154" customFormat="1" ht="15.75" customHeight="1" x14ac:dyDescent="0.2">
      <c r="A387" s="632"/>
      <c r="B387" s="175"/>
      <c r="C387" s="204"/>
      <c r="D387" s="161"/>
      <c r="E387" s="161"/>
      <c r="F387" s="782"/>
      <c r="G387" s="783"/>
    </row>
    <row r="388" spans="1:7" s="154" customFormat="1" ht="15.75" customHeight="1" x14ac:dyDescent="0.2">
      <c r="A388" s="632"/>
      <c r="B388" s="175"/>
      <c r="C388" s="204"/>
      <c r="D388" s="161"/>
      <c r="E388" s="161"/>
      <c r="F388" s="782"/>
      <c r="G388" s="783"/>
    </row>
    <row r="389" spans="1:7" s="154" customFormat="1" ht="15.75" customHeight="1" x14ac:dyDescent="0.2">
      <c r="A389" s="632"/>
      <c r="B389" s="175"/>
      <c r="C389" s="204"/>
      <c r="D389" s="161"/>
      <c r="E389" s="161"/>
      <c r="F389" s="782"/>
      <c r="G389" s="783"/>
    </row>
    <row r="390" spans="1:7" s="154" customFormat="1" ht="15.75" customHeight="1" x14ac:dyDescent="0.2">
      <c r="A390" s="632"/>
      <c r="B390" s="175"/>
      <c r="C390" s="204"/>
      <c r="D390" s="161"/>
      <c r="E390" s="161"/>
      <c r="F390" s="782"/>
      <c r="G390" s="783"/>
    </row>
    <row r="391" spans="1:7" s="154" customFormat="1" ht="15.75" customHeight="1" x14ac:dyDescent="0.2">
      <c r="A391" s="632"/>
      <c r="B391" s="175"/>
      <c r="C391" s="204"/>
      <c r="D391" s="161"/>
      <c r="E391" s="161"/>
      <c r="F391" s="782"/>
      <c r="G391" s="783"/>
    </row>
    <row r="392" spans="1:7" s="154" customFormat="1" ht="15.75" customHeight="1" x14ac:dyDescent="0.2">
      <c r="A392" s="632"/>
      <c r="B392" s="175"/>
      <c r="C392" s="204"/>
      <c r="D392" s="161"/>
      <c r="E392" s="161"/>
      <c r="F392" s="782"/>
      <c r="G392" s="783"/>
    </row>
    <row r="393" spans="1:7" s="154" customFormat="1" ht="15.75" customHeight="1" x14ac:dyDescent="0.2">
      <c r="A393" s="632"/>
      <c r="B393" s="175"/>
      <c r="C393" s="204"/>
      <c r="D393" s="161"/>
      <c r="E393" s="161"/>
      <c r="F393" s="782"/>
      <c r="G393" s="783"/>
    </row>
    <row r="394" spans="1:7" s="154" customFormat="1" ht="15.75" customHeight="1" x14ac:dyDescent="0.2">
      <c r="A394" s="632"/>
      <c r="B394" s="175"/>
      <c r="C394" s="204"/>
      <c r="D394" s="161"/>
      <c r="E394" s="161"/>
      <c r="F394" s="782"/>
      <c r="G394" s="783"/>
    </row>
    <row r="395" spans="1:7" s="154" customFormat="1" ht="15.75" customHeight="1" x14ac:dyDescent="0.2">
      <c r="A395" s="632"/>
      <c r="B395" s="175"/>
      <c r="C395" s="204"/>
      <c r="D395" s="161"/>
      <c r="E395" s="161"/>
      <c r="F395" s="782"/>
      <c r="G395" s="783"/>
    </row>
    <row r="396" spans="1:7" s="154" customFormat="1" ht="15.75" customHeight="1" x14ac:dyDescent="0.2">
      <c r="A396" s="632"/>
      <c r="B396" s="175"/>
      <c r="C396" s="204"/>
      <c r="D396" s="161"/>
      <c r="E396" s="161"/>
      <c r="F396" s="782"/>
      <c r="G396" s="783"/>
    </row>
    <row r="397" spans="1:7" s="154" customFormat="1" ht="15.75" customHeight="1" x14ac:dyDescent="0.2">
      <c r="A397" s="632"/>
      <c r="B397" s="175"/>
      <c r="C397" s="204"/>
      <c r="D397" s="161"/>
      <c r="E397" s="161"/>
      <c r="F397" s="782"/>
      <c r="G397" s="783"/>
    </row>
    <row r="398" spans="1:7" s="154" customFormat="1" ht="15.75" customHeight="1" x14ac:dyDescent="0.2">
      <c r="A398" s="632"/>
      <c r="B398" s="175"/>
      <c r="C398" s="204"/>
      <c r="D398" s="161"/>
      <c r="E398" s="161"/>
      <c r="F398" s="782"/>
      <c r="G398" s="783"/>
    </row>
    <row r="399" spans="1:7" s="154" customFormat="1" ht="15.75" customHeight="1" x14ac:dyDescent="0.2">
      <c r="A399" s="632"/>
      <c r="B399" s="175"/>
      <c r="C399" s="204"/>
      <c r="D399" s="161"/>
      <c r="E399" s="161"/>
      <c r="F399" s="782"/>
      <c r="G399" s="783"/>
    </row>
    <row r="400" spans="1:7" s="154" customFormat="1" ht="15.75" customHeight="1" x14ac:dyDescent="0.2">
      <c r="A400" s="632"/>
      <c r="B400" s="175"/>
      <c r="C400" s="204"/>
      <c r="D400" s="161"/>
      <c r="E400" s="161"/>
      <c r="F400" s="782"/>
      <c r="G400" s="783"/>
    </row>
    <row r="401" spans="1:7" s="154" customFormat="1" ht="15.75" customHeight="1" x14ac:dyDescent="0.2">
      <c r="A401" s="632"/>
      <c r="B401" s="175"/>
      <c r="C401" s="204"/>
      <c r="D401" s="161"/>
      <c r="E401" s="161"/>
      <c r="F401" s="782"/>
      <c r="G401" s="783"/>
    </row>
    <row r="402" spans="1:7" s="154" customFormat="1" ht="15.75" customHeight="1" x14ac:dyDescent="0.2">
      <c r="A402" s="632"/>
      <c r="B402" s="175"/>
      <c r="C402" s="204"/>
      <c r="D402" s="161"/>
      <c r="E402" s="161"/>
      <c r="F402" s="782"/>
      <c r="G402" s="783"/>
    </row>
    <row r="403" spans="1:7" s="154" customFormat="1" ht="15.75" customHeight="1" x14ac:dyDescent="0.2">
      <c r="A403" s="632"/>
      <c r="B403" s="175"/>
      <c r="C403" s="204"/>
      <c r="D403" s="161"/>
      <c r="E403" s="161"/>
      <c r="F403" s="782"/>
      <c r="G403" s="783"/>
    </row>
    <row r="404" spans="1:7" s="154" customFormat="1" ht="15.75" customHeight="1" x14ac:dyDescent="0.2">
      <c r="A404" s="632"/>
      <c r="B404" s="175"/>
      <c r="C404" s="204"/>
      <c r="D404" s="161"/>
      <c r="E404" s="161"/>
      <c r="F404" s="782"/>
      <c r="G404" s="783"/>
    </row>
    <row r="405" spans="1:7" s="154" customFormat="1" ht="15.75" customHeight="1" x14ac:dyDescent="0.2">
      <c r="A405" s="632"/>
      <c r="B405" s="175"/>
      <c r="C405" s="204"/>
      <c r="D405" s="161"/>
      <c r="E405" s="161"/>
      <c r="F405" s="782"/>
      <c r="G405" s="783"/>
    </row>
    <row r="406" spans="1:7" s="154" customFormat="1" ht="15.75" customHeight="1" x14ac:dyDescent="0.2">
      <c r="A406" s="632"/>
      <c r="B406" s="175"/>
      <c r="C406" s="204"/>
      <c r="D406" s="161"/>
      <c r="E406" s="161"/>
      <c r="F406" s="782"/>
      <c r="G406" s="783"/>
    </row>
    <row r="407" spans="1:7" s="154" customFormat="1" ht="15.75" customHeight="1" x14ac:dyDescent="0.2">
      <c r="A407" s="632"/>
      <c r="B407" s="175"/>
      <c r="C407" s="204"/>
      <c r="D407" s="161"/>
      <c r="E407" s="161"/>
      <c r="F407" s="782"/>
      <c r="G407" s="783"/>
    </row>
    <row r="408" spans="1:7" s="154" customFormat="1" ht="15.75" customHeight="1" x14ac:dyDescent="0.2">
      <c r="A408" s="632"/>
      <c r="B408" s="175"/>
      <c r="C408" s="204"/>
      <c r="D408" s="161"/>
      <c r="E408" s="161"/>
      <c r="F408" s="782"/>
      <c r="G408" s="783"/>
    </row>
    <row r="409" spans="1:7" s="154" customFormat="1" ht="15.75" customHeight="1" x14ac:dyDescent="0.2">
      <c r="A409" s="632"/>
      <c r="B409" s="175"/>
      <c r="C409" s="204"/>
      <c r="D409" s="161"/>
      <c r="E409" s="161"/>
      <c r="F409" s="782"/>
      <c r="G409" s="783"/>
    </row>
    <row r="410" spans="1:7" s="154" customFormat="1" ht="15.75" customHeight="1" x14ac:dyDescent="0.2">
      <c r="A410" s="632"/>
      <c r="B410" s="175"/>
      <c r="C410" s="204"/>
      <c r="D410" s="161"/>
      <c r="E410" s="161"/>
      <c r="F410" s="782"/>
      <c r="G410" s="783"/>
    </row>
    <row r="411" spans="1:7" s="154" customFormat="1" ht="15.75" customHeight="1" x14ac:dyDescent="0.2">
      <c r="A411" s="632"/>
      <c r="B411" s="175"/>
      <c r="C411" s="204"/>
      <c r="D411" s="161"/>
      <c r="E411" s="161"/>
      <c r="F411" s="782"/>
      <c r="G411" s="783"/>
    </row>
    <row r="412" spans="1:7" s="154" customFormat="1" ht="15.75" customHeight="1" x14ac:dyDescent="0.2">
      <c r="A412" s="632"/>
      <c r="B412" s="175"/>
      <c r="C412" s="204"/>
      <c r="D412" s="161"/>
      <c r="E412" s="161"/>
      <c r="F412" s="782"/>
      <c r="G412" s="783"/>
    </row>
    <row r="413" spans="1:7" s="154" customFormat="1" ht="15.75" customHeight="1" x14ac:dyDescent="0.2">
      <c r="A413" s="632"/>
      <c r="B413" s="175"/>
      <c r="C413" s="204"/>
      <c r="D413" s="161"/>
      <c r="E413" s="161"/>
      <c r="F413" s="782"/>
      <c r="G413" s="783"/>
    </row>
    <row r="414" spans="1:7" s="154" customFormat="1" ht="15.75" customHeight="1" x14ac:dyDescent="0.2">
      <c r="A414" s="632"/>
      <c r="B414" s="175"/>
      <c r="C414" s="204"/>
      <c r="D414" s="161"/>
      <c r="E414" s="161"/>
      <c r="F414" s="782"/>
      <c r="G414" s="783"/>
    </row>
    <row r="415" spans="1:7" s="154" customFormat="1" ht="15.75" customHeight="1" x14ac:dyDescent="0.2">
      <c r="A415" s="632"/>
      <c r="B415" s="175"/>
      <c r="C415" s="204"/>
      <c r="D415" s="161"/>
      <c r="E415" s="161"/>
      <c r="F415" s="782"/>
      <c r="G415" s="783"/>
    </row>
    <row r="416" spans="1:7" s="154" customFormat="1" ht="15.75" customHeight="1" x14ac:dyDescent="0.2">
      <c r="A416" s="632"/>
      <c r="B416" s="175"/>
      <c r="C416" s="204"/>
      <c r="D416" s="161"/>
      <c r="E416" s="161"/>
      <c r="F416" s="782"/>
      <c r="G416" s="783"/>
    </row>
    <row r="417" spans="1:7" s="154" customFormat="1" ht="15.75" customHeight="1" x14ac:dyDescent="0.2">
      <c r="A417" s="632"/>
      <c r="B417" s="175"/>
      <c r="C417" s="204"/>
      <c r="D417" s="161"/>
      <c r="E417" s="161"/>
      <c r="F417" s="782"/>
      <c r="G417" s="783"/>
    </row>
    <row r="418" spans="1:7" s="154" customFormat="1" ht="15.75" customHeight="1" x14ac:dyDescent="0.2">
      <c r="A418" s="632"/>
      <c r="B418" s="175"/>
      <c r="C418" s="204"/>
      <c r="D418" s="161"/>
      <c r="E418" s="161"/>
      <c r="F418" s="782"/>
      <c r="G418" s="783"/>
    </row>
    <row r="419" spans="1:7" s="154" customFormat="1" ht="15.75" customHeight="1" x14ac:dyDescent="0.2">
      <c r="A419" s="632"/>
      <c r="B419" s="175"/>
      <c r="C419" s="204"/>
      <c r="D419" s="161"/>
      <c r="E419" s="161"/>
      <c r="F419" s="782"/>
      <c r="G419" s="783"/>
    </row>
    <row r="420" spans="1:7" s="154" customFormat="1" ht="15.75" customHeight="1" x14ac:dyDescent="0.2">
      <c r="A420" s="632"/>
      <c r="B420" s="175"/>
      <c r="C420" s="204"/>
      <c r="D420" s="161"/>
      <c r="E420" s="161"/>
      <c r="F420" s="782"/>
      <c r="G420" s="783"/>
    </row>
    <row r="421" spans="1:7" s="154" customFormat="1" ht="15.75" customHeight="1" x14ac:dyDescent="0.2">
      <c r="A421" s="632"/>
      <c r="B421" s="175"/>
      <c r="C421" s="204"/>
      <c r="D421" s="161"/>
      <c r="E421" s="161"/>
      <c r="F421" s="782"/>
      <c r="G421" s="783"/>
    </row>
    <row r="422" spans="1:7" s="154" customFormat="1" ht="15.75" customHeight="1" x14ac:dyDescent="0.2">
      <c r="A422" s="632"/>
      <c r="B422" s="175"/>
      <c r="C422" s="204"/>
      <c r="D422" s="161"/>
      <c r="E422" s="161"/>
      <c r="F422" s="782"/>
      <c r="G422" s="783"/>
    </row>
    <row r="423" spans="1:7" s="154" customFormat="1" ht="15.75" customHeight="1" x14ac:dyDescent="0.2">
      <c r="A423" s="632"/>
      <c r="B423" s="175"/>
      <c r="C423" s="204"/>
      <c r="D423" s="161"/>
      <c r="E423" s="161"/>
      <c r="F423" s="782"/>
      <c r="G423" s="783"/>
    </row>
    <row r="424" spans="1:7" s="154" customFormat="1" ht="15.75" customHeight="1" x14ac:dyDescent="0.2">
      <c r="A424" s="632"/>
      <c r="B424" s="175"/>
      <c r="C424" s="204"/>
      <c r="D424" s="161"/>
      <c r="E424" s="161"/>
      <c r="F424" s="782"/>
      <c r="G424" s="783"/>
    </row>
    <row r="425" spans="1:7" s="154" customFormat="1" ht="15.75" customHeight="1" x14ac:dyDescent="0.2">
      <c r="A425" s="632"/>
      <c r="B425" s="175"/>
      <c r="C425" s="204"/>
      <c r="D425" s="161"/>
      <c r="E425" s="161"/>
      <c r="F425" s="782"/>
      <c r="G425" s="783"/>
    </row>
    <row r="426" spans="1:7" s="154" customFormat="1" ht="15.75" customHeight="1" x14ac:dyDescent="0.2">
      <c r="A426" s="632"/>
      <c r="B426" s="175"/>
      <c r="C426" s="204"/>
      <c r="D426" s="161"/>
      <c r="E426" s="161"/>
      <c r="F426" s="782"/>
      <c r="G426" s="783"/>
    </row>
    <row r="427" spans="1:7" s="154" customFormat="1" ht="15.75" customHeight="1" x14ac:dyDescent="0.2">
      <c r="A427" s="632"/>
      <c r="B427" s="175"/>
      <c r="C427" s="204"/>
      <c r="D427" s="161"/>
      <c r="E427" s="161"/>
      <c r="F427" s="782"/>
      <c r="G427" s="783"/>
    </row>
    <row r="428" spans="1:7" s="154" customFormat="1" ht="15.75" customHeight="1" x14ac:dyDescent="0.2">
      <c r="A428" s="632"/>
      <c r="B428" s="175"/>
      <c r="C428" s="204"/>
      <c r="D428" s="161"/>
      <c r="E428" s="161"/>
      <c r="F428" s="782"/>
      <c r="G428" s="783"/>
    </row>
    <row r="429" spans="1:7" s="154" customFormat="1" ht="15.75" customHeight="1" x14ac:dyDescent="0.2">
      <c r="A429" s="632"/>
      <c r="B429" s="175"/>
      <c r="C429" s="204"/>
      <c r="D429" s="161"/>
      <c r="E429" s="161"/>
      <c r="F429" s="782"/>
      <c r="G429" s="783"/>
    </row>
    <row r="430" spans="1:7" s="154" customFormat="1" ht="15.75" customHeight="1" x14ac:dyDescent="0.2">
      <c r="A430" s="632"/>
      <c r="B430" s="175"/>
      <c r="C430" s="204"/>
      <c r="D430" s="161"/>
      <c r="E430" s="161"/>
      <c r="F430" s="782"/>
      <c r="G430" s="783"/>
    </row>
    <row r="431" spans="1:7" s="154" customFormat="1" ht="15.75" customHeight="1" x14ac:dyDescent="0.2">
      <c r="A431" s="632"/>
      <c r="B431" s="175"/>
      <c r="C431" s="204"/>
      <c r="D431" s="161"/>
      <c r="E431" s="161"/>
      <c r="F431" s="782"/>
      <c r="G431" s="783"/>
    </row>
    <row r="432" spans="1:7" s="154" customFormat="1" ht="15.75" customHeight="1" x14ac:dyDescent="0.2">
      <c r="A432" s="632"/>
      <c r="B432" s="175"/>
      <c r="C432" s="204"/>
      <c r="D432" s="161"/>
      <c r="E432" s="161"/>
      <c r="F432" s="782"/>
      <c r="G432" s="783"/>
    </row>
    <row r="433" spans="1:7" s="154" customFormat="1" ht="15.75" customHeight="1" x14ac:dyDescent="0.2">
      <c r="A433" s="632"/>
      <c r="B433" s="175"/>
      <c r="C433" s="204"/>
      <c r="D433" s="161"/>
      <c r="E433" s="161"/>
      <c r="F433" s="782"/>
      <c r="G433" s="783"/>
    </row>
    <row r="434" spans="1:7" s="154" customFormat="1" ht="15.75" customHeight="1" x14ac:dyDescent="0.2">
      <c r="A434" s="632"/>
      <c r="B434" s="175"/>
      <c r="C434" s="204"/>
      <c r="D434" s="161"/>
      <c r="E434" s="161"/>
      <c r="F434" s="782"/>
      <c r="G434" s="783"/>
    </row>
    <row r="435" spans="1:7" s="154" customFormat="1" ht="15.75" customHeight="1" x14ac:dyDescent="0.2">
      <c r="A435" s="632"/>
      <c r="B435" s="175"/>
      <c r="C435" s="204"/>
      <c r="D435" s="161"/>
      <c r="E435" s="161"/>
      <c r="F435" s="782"/>
      <c r="G435" s="783"/>
    </row>
    <row r="436" spans="1:7" s="154" customFormat="1" ht="15.75" customHeight="1" x14ac:dyDescent="0.2">
      <c r="A436" s="632"/>
      <c r="B436" s="175"/>
      <c r="C436" s="204"/>
      <c r="D436" s="161"/>
      <c r="E436" s="161"/>
      <c r="F436" s="782"/>
      <c r="G436" s="783"/>
    </row>
    <row r="437" spans="1:7" s="154" customFormat="1" ht="15.75" customHeight="1" x14ac:dyDescent="0.2">
      <c r="A437" s="632"/>
      <c r="B437" s="175"/>
      <c r="C437" s="204"/>
      <c r="D437" s="161"/>
      <c r="E437" s="161"/>
      <c r="F437" s="782"/>
      <c r="G437" s="783"/>
    </row>
    <row r="438" spans="1:7" s="154" customFormat="1" ht="15.75" customHeight="1" x14ac:dyDescent="0.2">
      <c r="A438" s="632"/>
      <c r="B438" s="175"/>
      <c r="C438" s="204"/>
      <c r="D438" s="161"/>
      <c r="E438" s="161"/>
      <c r="F438" s="782"/>
      <c r="G438" s="783"/>
    </row>
    <row r="439" spans="1:7" s="154" customFormat="1" ht="15.75" customHeight="1" x14ac:dyDescent="0.2">
      <c r="A439" s="632"/>
      <c r="B439" s="175"/>
      <c r="C439" s="204"/>
      <c r="D439" s="161"/>
      <c r="E439" s="161"/>
      <c r="F439" s="782"/>
      <c r="G439" s="783"/>
    </row>
    <row r="440" spans="1:7" s="154" customFormat="1" ht="15.75" customHeight="1" x14ac:dyDescent="0.2">
      <c r="A440" s="632"/>
      <c r="B440" s="175"/>
      <c r="C440" s="204"/>
      <c r="D440" s="161"/>
      <c r="E440" s="161"/>
      <c r="F440" s="782"/>
      <c r="G440" s="783"/>
    </row>
    <row r="441" spans="1:7" s="154" customFormat="1" ht="15.75" customHeight="1" x14ac:dyDescent="0.2">
      <c r="A441" s="632"/>
      <c r="B441" s="175"/>
      <c r="C441" s="204"/>
      <c r="D441" s="161"/>
      <c r="E441" s="161"/>
      <c r="F441" s="782"/>
      <c r="G441" s="783"/>
    </row>
    <row r="442" spans="1:7" s="154" customFormat="1" ht="15.75" customHeight="1" x14ac:dyDescent="0.2">
      <c r="A442" s="632"/>
      <c r="B442" s="175"/>
      <c r="C442" s="204"/>
      <c r="D442" s="161"/>
      <c r="E442" s="161"/>
      <c r="F442" s="782"/>
      <c r="G442" s="783"/>
    </row>
    <row r="443" spans="1:7" s="154" customFormat="1" ht="15.75" customHeight="1" x14ac:dyDescent="0.2">
      <c r="A443" s="632"/>
      <c r="B443" s="175"/>
      <c r="C443" s="204"/>
      <c r="D443" s="161"/>
      <c r="E443" s="161"/>
      <c r="F443" s="782"/>
      <c r="G443" s="783"/>
    </row>
    <row r="444" spans="1:7" s="154" customFormat="1" ht="15.75" customHeight="1" x14ac:dyDescent="0.2">
      <c r="A444" s="632"/>
      <c r="B444" s="175"/>
      <c r="C444" s="204"/>
      <c r="D444" s="161"/>
      <c r="E444" s="161"/>
      <c r="F444" s="782"/>
      <c r="G444" s="783"/>
    </row>
    <row r="445" spans="1:7" s="154" customFormat="1" ht="15.75" customHeight="1" x14ac:dyDescent="0.2">
      <c r="A445" s="632"/>
      <c r="B445" s="175"/>
      <c r="C445" s="204"/>
      <c r="D445" s="161"/>
      <c r="E445" s="161"/>
      <c r="F445" s="782"/>
      <c r="G445" s="783"/>
    </row>
    <row r="446" spans="1:7" s="154" customFormat="1" ht="15.75" customHeight="1" x14ac:dyDescent="0.2">
      <c r="A446" s="632"/>
      <c r="B446" s="175"/>
      <c r="C446" s="204"/>
      <c r="D446" s="161"/>
      <c r="E446" s="161"/>
      <c r="F446" s="782"/>
      <c r="G446" s="783"/>
    </row>
    <row r="447" spans="1:7" s="154" customFormat="1" ht="15.75" customHeight="1" x14ac:dyDescent="0.2">
      <c r="A447" s="632"/>
      <c r="B447" s="175"/>
      <c r="C447" s="204"/>
      <c r="D447" s="161"/>
      <c r="E447" s="161"/>
      <c r="F447" s="782"/>
      <c r="G447" s="783"/>
    </row>
    <row r="448" spans="1:7" s="154" customFormat="1" ht="15.75" customHeight="1" x14ac:dyDescent="0.2">
      <c r="A448" s="632"/>
      <c r="B448" s="175"/>
      <c r="C448" s="204"/>
      <c r="D448" s="161"/>
      <c r="E448" s="161"/>
      <c r="F448" s="782"/>
      <c r="G448" s="783"/>
    </row>
    <row r="449" spans="1:7" s="154" customFormat="1" ht="15.75" customHeight="1" x14ac:dyDescent="0.2">
      <c r="A449" s="632"/>
      <c r="B449" s="175"/>
      <c r="C449" s="204"/>
      <c r="D449" s="161"/>
      <c r="E449" s="161"/>
      <c r="F449" s="782"/>
      <c r="G449" s="783"/>
    </row>
    <row r="450" spans="1:7" s="154" customFormat="1" ht="15.75" customHeight="1" x14ac:dyDescent="0.2">
      <c r="A450" s="632"/>
      <c r="B450" s="175"/>
      <c r="C450" s="204"/>
      <c r="D450" s="161"/>
      <c r="E450" s="161"/>
      <c r="F450" s="782"/>
      <c r="G450" s="783"/>
    </row>
    <row r="451" spans="1:7" s="154" customFormat="1" ht="15.75" customHeight="1" x14ac:dyDescent="0.2">
      <c r="A451" s="632"/>
      <c r="B451" s="175"/>
      <c r="C451" s="204"/>
      <c r="D451" s="161"/>
      <c r="E451" s="161"/>
      <c r="F451" s="782"/>
      <c r="G451" s="783"/>
    </row>
    <row r="452" spans="1:7" s="154" customFormat="1" ht="15.75" customHeight="1" x14ac:dyDescent="0.2">
      <c r="A452" s="632"/>
      <c r="B452" s="175"/>
      <c r="C452" s="204"/>
      <c r="D452" s="161"/>
      <c r="E452" s="161"/>
      <c r="F452" s="782"/>
      <c r="G452" s="783"/>
    </row>
    <row r="453" spans="1:7" s="154" customFormat="1" ht="15.75" customHeight="1" x14ac:dyDescent="0.2">
      <c r="A453" s="632"/>
      <c r="B453" s="175"/>
      <c r="C453" s="204"/>
      <c r="D453" s="161"/>
      <c r="E453" s="161"/>
      <c r="F453" s="782"/>
      <c r="G453" s="783"/>
    </row>
    <row r="454" spans="1:7" s="154" customFormat="1" ht="15.75" customHeight="1" x14ac:dyDescent="0.2">
      <c r="A454" s="632"/>
      <c r="B454" s="175"/>
      <c r="C454" s="204"/>
      <c r="D454" s="161"/>
      <c r="E454" s="161"/>
      <c r="F454" s="782"/>
      <c r="G454" s="783"/>
    </row>
    <row r="455" spans="1:7" s="154" customFormat="1" ht="15.75" customHeight="1" x14ac:dyDescent="0.2">
      <c r="A455" s="632"/>
      <c r="B455" s="175"/>
      <c r="C455" s="204"/>
      <c r="D455" s="161"/>
      <c r="E455" s="161"/>
      <c r="F455" s="782"/>
      <c r="G455" s="783"/>
    </row>
    <row r="456" spans="1:7" s="154" customFormat="1" ht="15.75" customHeight="1" x14ac:dyDescent="0.2">
      <c r="A456" s="632"/>
      <c r="B456" s="175"/>
      <c r="C456" s="204"/>
      <c r="D456" s="161"/>
      <c r="E456" s="161"/>
      <c r="F456" s="782"/>
      <c r="G456" s="783"/>
    </row>
    <row r="457" spans="1:7" s="154" customFormat="1" ht="15.75" customHeight="1" x14ac:dyDescent="0.2">
      <c r="A457" s="632"/>
      <c r="B457" s="175"/>
      <c r="C457" s="204"/>
      <c r="D457" s="161"/>
      <c r="E457" s="161"/>
      <c r="F457" s="782"/>
      <c r="G457" s="783"/>
    </row>
    <row r="458" spans="1:7" s="154" customFormat="1" ht="15.75" customHeight="1" x14ac:dyDescent="0.2">
      <c r="A458" s="632"/>
      <c r="B458" s="175"/>
      <c r="C458" s="204"/>
      <c r="D458" s="161"/>
      <c r="E458" s="161"/>
      <c r="F458" s="782"/>
      <c r="G458" s="783"/>
    </row>
    <row r="459" spans="1:7" s="154" customFormat="1" ht="15.75" customHeight="1" x14ac:dyDescent="0.2">
      <c r="A459" s="632"/>
      <c r="B459" s="175"/>
      <c r="C459" s="204"/>
      <c r="D459" s="161"/>
      <c r="E459" s="161"/>
      <c r="F459" s="782"/>
      <c r="G459" s="783"/>
    </row>
    <row r="460" spans="1:7" s="154" customFormat="1" ht="15.75" customHeight="1" x14ac:dyDescent="0.2">
      <c r="A460" s="632"/>
      <c r="B460" s="175"/>
      <c r="C460" s="204"/>
      <c r="D460" s="161"/>
      <c r="E460" s="161"/>
      <c r="F460" s="782"/>
      <c r="G460" s="783"/>
    </row>
    <row r="461" spans="1:7" s="154" customFormat="1" ht="15.75" customHeight="1" x14ac:dyDescent="0.2">
      <c r="A461" s="632"/>
      <c r="B461" s="175"/>
      <c r="C461" s="204"/>
      <c r="D461" s="161"/>
      <c r="E461" s="161"/>
      <c r="F461" s="782"/>
      <c r="G461" s="783"/>
    </row>
    <row r="462" spans="1:7" s="154" customFormat="1" ht="15.75" customHeight="1" x14ac:dyDescent="0.2">
      <c r="A462" s="632"/>
      <c r="B462" s="175"/>
      <c r="C462" s="204"/>
      <c r="D462" s="161"/>
      <c r="E462" s="161"/>
      <c r="F462" s="782"/>
      <c r="G462" s="783"/>
    </row>
    <row r="463" spans="1:7" s="154" customFormat="1" ht="15.75" customHeight="1" x14ac:dyDescent="0.2">
      <c r="A463" s="632"/>
      <c r="B463" s="175"/>
      <c r="C463" s="204"/>
      <c r="D463" s="161"/>
      <c r="E463" s="161"/>
      <c r="F463" s="782"/>
      <c r="G463" s="783"/>
    </row>
    <row r="464" spans="1:7" s="154" customFormat="1" ht="15.75" customHeight="1" x14ac:dyDescent="0.2">
      <c r="A464" s="632"/>
      <c r="B464" s="175"/>
      <c r="C464" s="204"/>
      <c r="D464" s="161"/>
      <c r="E464" s="161"/>
      <c r="F464" s="782"/>
      <c r="G464" s="783"/>
    </row>
    <row r="465" spans="1:7" s="154" customFormat="1" ht="15.75" customHeight="1" x14ac:dyDescent="0.2">
      <c r="A465" s="632"/>
      <c r="B465" s="175"/>
      <c r="C465" s="204"/>
      <c r="D465" s="161"/>
      <c r="E465" s="161"/>
      <c r="F465" s="782"/>
      <c r="G465" s="783"/>
    </row>
    <row r="466" spans="1:7" s="154" customFormat="1" ht="15.75" customHeight="1" x14ac:dyDescent="0.2">
      <c r="A466" s="632"/>
      <c r="B466" s="175"/>
      <c r="C466" s="204"/>
      <c r="D466" s="161"/>
      <c r="E466" s="161"/>
      <c r="F466" s="782"/>
      <c r="G466" s="783"/>
    </row>
    <row r="467" spans="1:7" s="154" customFormat="1" ht="15.75" customHeight="1" x14ac:dyDescent="0.2">
      <c r="A467" s="632"/>
      <c r="B467" s="175"/>
      <c r="C467" s="204"/>
      <c r="D467" s="161"/>
      <c r="E467" s="161"/>
      <c r="F467" s="782"/>
      <c r="G467" s="783"/>
    </row>
    <row r="468" spans="1:7" s="154" customFormat="1" ht="15.75" customHeight="1" x14ac:dyDescent="0.2">
      <c r="A468" s="632"/>
      <c r="B468" s="175"/>
      <c r="C468" s="204"/>
      <c r="D468" s="161"/>
      <c r="E468" s="161"/>
      <c r="F468" s="782"/>
      <c r="G468" s="783"/>
    </row>
    <row r="469" spans="1:7" s="154" customFormat="1" ht="15.75" customHeight="1" x14ac:dyDescent="0.2">
      <c r="A469" s="632"/>
      <c r="B469" s="175"/>
      <c r="C469" s="204"/>
      <c r="D469" s="161"/>
      <c r="E469" s="161"/>
      <c r="F469" s="782"/>
      <c r="G469" s="783"/>
    </row>
    <row r="470" spans="1:7" s="154" customFormat="1" ht="15.75" customHeight="1" x14ac:dyDescent="0.2">
      <c r="A470" s="632"/>
      <c r="B470" s="175"/>
      <c r="C470" s="204"/>
      <c r="D470" s="161"/>
      <c r="E470" s="161"/>
      <c r="F470" s="782"/>
      <c r="G470" s="783"/>
    </row>
    <row r="471" spans="1:7" s="154" customFormat="1" ht="15.75" customHeight="1" x14ac:dyDescent="0.2">
      <c r="A471" s="632"/>
      <c r="B471" s="175"/>
      <c r="C471" s="204"/>
      <c r="D471" s="161"/>
      <c r="E471" s="161"/>
      <c r="F471" s="782"/>
      <c r="G471" s="783"/>
    </row>
    <row r="472" spans="1:7" s="154" customFormat="1" ht="15.75" customHeight="1" x14ac:dyDescent="0.2">
      <c r="A472" s="632"/>
      <c r="B472" s="175"/>
      <c r="C472" s="204"/>
      <c r="D472" s="161"/>
      <c r="E472" s="161"/>
      <c r="F472" s="782"/>
      <c r="G472" s="783"/>
    </row>
    <row r="473" spans="1:7" s="154" customFormat="1" ht="15.75" customHeight="1" x14ac:dyDescent="0.2">
      <c r="A473" s="632"/>
      <c r="B473" s="175"/>
      <c r="C473" s="204"/>
      <c r="D473" s="161"/>
      <c r="E473" s="161"/>
      <c r="F473" s="782"/>
      <c r="G473" s="783"/>
    </row>
    <row r="474" spans="1:7" s="154" customFormat="1" ht="15.75" customHeight="1" x14ac:dyDescent="0.2">
      <c r="A474" s="632"/>
      <c r="B474" s="175"/>
      <c r="C474" s="204"/>
      <c r="D474" s="161"/>
      <c r="E474" s="161"/>
      <c r="F474" s="782"/>
      <c r="G474" s="783"/>
    </row>
    <row r="475" spans="1:7" s="154" customFormat="1" ht="15.75" customHeight="1" x14ac:dyDescent="0.2">
      <c r="A475" s="632"/>
      <c r="B475" s="175"/>
      <c r="C475" s="204"/>
      <c r="D475" s="161"/>
      <c r="E475" s="161"/>
      <c r="F475" s="782"/>
      <c r="G475" s="783"/>
    </row>
    <row r="476" spans="1:7" s="154" customFormat="1" ht="15.75" customHeight="1" x14ac:dyDescent="0.2">
      <c r="A476" s="632"/>
      <c r="B476" s="175"/>
      <c r="C476" s="204"/>
      <c r="D476" s="161"/>
      <c r="E476" s="161"/>
      <c r="F476" s="782"/>
      <c r="G476" s="783"/>
    </row>
    <row r="477" spans="1:7" s="154" customFormat="1" ht="15.75" customHeight="1" x14ac:dyDescent="0.2">
      <c r="A477" s="632"/>
      <c r="B477" s="175"/>
      <c r="C477" s="204"/>
      <c r="D477" s="161"/>
      <c r="E477" s="161"/>
      <c r="F477" s="782"/>
      <c r="G477" s="783"/>
    </row>
    <row r="478" spans="1:7" s="154" customFormat="1" ht="15.75" customHeight="1" x14ac:dyDescent="0.2">
      <c r="A478" s="632"/>
      <c r="B478" s="175"/>
      <c r="C478" s="204"/>
      <c r="D478" s="161"/>
      <c r="E478" s="161"/>
      <c r="F478" s="782"/>
      <c r="G478" s="783"/>
    </row>
    <row r="479" spans="1:7" s="154" customFormat="1" ht="15.75" customHeight="1" x14ac:dyDescent="0.2">
      <c r="A479" s="632"/>
      <c r="B479" s="175"/>
      <c r="C479" s="204"/>
      <c r="D479" s="161"/>
      <c r="E479" s="161"/>
      <c r="F479" s="782"/>
      <c r="G479" s="783"/>
    </row>
    <row r="480" spans="1:7" s="154" customFormat="1" ht="15.75" customHeight="1" x14ac:dyDescent="0.2">
      <c r="A480" s="632"/>
      <c r="B480" s="175"/>
      <c r="C480" s="204"/>
      <c r="D480" s="161"/>
      <c r="E480" s="161"/>
      <c r="F480" s="782"/>
      <c r="G480" s="783"/>
    </row>
    <row r="481" spans="1:7" s="154" customFormat="1" ht="15.75" customHeight="1" x14ac:dyDescent="0.2">
      <c r="A481" s="632"/>
      <c r="B481" s="175"/>
      <c r="C481" s="204"/>
      <c r="D481" s="161"/>
      <c r="E481" s="161"/>
      <c r="F481" s="782"/>
      <c r="G481" s="783"/>
    </row>
    <row r="482" spans="1:7" s="154" customFormat="1" ht="15.75" customHeight="1" x14ac:dyDescent="0.2">
      <c r="A482" s="632"/>
      <c r="B482" s="175"/>
      <c r="C482" s="204"/>
      <c r="D482" s="161"/>
      <c r="E482" s="161"/>
      <c r="F482" s="782"/>
      <c r="G482" s="783"/>
    </row>
    <row r="483" spans="1:7" s="154" customFormat="1" ht="15.75" customHeight="1" x14ac:dyDescent="0.2">
      <c r="A483" s="632"/>
      <c r="B483" s="175"/>
      <c r="C483" s="204"/>
      <c r="D483" s="161"/>
      <c r="E483" s="161"/>
      <c r="F483" s="782"/>
      <c r="G483" s="783"/>
    </row>
    <row r="484" spans="1:7" s="154" customFormat="1" ht="15.75" customHeight="1" x14ac:dyDescent="0.2">
      <c r="A484" s="632"/>
      <c r="B484" s="175"/>
      <c r="C484" s="204"/>
      <c r="D484" s="161"/>
      <c r="E484" s="161"/>
      <c r="F484" s="782"/>
      <c r="G484" s="783"/>
    </row>
    <row r="485" spans="1:7" s="154" customFormat="1" ht="15.75" customHeight="1" x14ac:dyDescent="0.2">
      <c r="A485" s="632"/>
      <c r="B485" s="175"/>
      <c r="C485" s="204"/>
      <c r="D485" s="161"/>
      <c r="E485" s="161"/>
      <c r="F485" s="782"/>
      <c r="G485" s="783"/>
    </row>
    <row r="486" spans="1:7" s="154" customFormat="1" ht="15.75" customHeight="1" x14ac:dyDescent="0.2">
      <c r="A486" s="632"/>
      <c r="B486" s="175"/>
      <c r="C486" s="204"/>
      <c r="D486" s="161"/>
      <c r="E486" s="161"/>
      <c r="F486" s="782"/>
      <c r="G486" s="783"/>
    </row>
    <row r="487" spans="1:7" s="154" customFormat="1" ht="15.75" customHeight="1" x14ac:dyDescent="0.2">
      <c r="A487" s="632"/>
      <c r="B487" s="175"/>
      <c r="C487" s="204"/>
      <c r="D487" s="161"/>
      <c r="E487" s="161"/>
      <c r="F487" s="782"/>
      <c r="G487" s="783"/>
    </row>
    <row r="488" spans="1:7" s="154" customFormat="1" ht="15.75" customHeight="1" x14ac:dyDescent="0.2">
      <c r="A488" s="632"/>
      <c r="B488" s="175"/>
      <c r="C488" s="204"/>
      <c r="D488" s="161"/>
      <c r="E488" s="161"/>
      <c r="F488" s="782"/>
      <c r="G488" s="783"/>
    </row>
    <row r="489" spans="1:7" s="154" customFormat="1" ht="15.75" customHeight="1" x14ac:dyDescent="0.2">
      <c r="A489" s="632"/>
      <c r="B489" s="175"/>
      <c r="C489" s="204"/>
      <c r="D489" s="161"/>
      <c r="E489" s="161"/>
      <c r="F489" s="782"/>
      <c r="G489" s="783"/>
    </row>
    <row r="490" spans="1:7" s="154" customFormat="1" ht="15.75" customHeight="1" x14ac:dyDescent="0.2">
      <c r="A490" s="632"/>
      <c r="B490" s="175"/>
      <c r="C490" s="204"/>
      <c r="D490" s="161"/>
      <c r="E490" s="161"/>
      <c r="F490" s="782"/>
      <c r="G490" s="783"/>
    </row>
    <row r="491" spans="1:7" s="154" customFormat="1" ht="15.75" customHeight="1" x14ac:dyDescent="0.2">
      <c r="A491" s="632"/>
      <c r="B491" s="175"/>
      <c r="C491" s="204"/>
      <c r="D491" s="161"/>
      <c r="E491" s="161"/>
      <c r="F491" s="782"/>
      <c r="G491" s="783"/>
    </row>
    <row r="492" spans="1:7" s="154" customFormat="1" ht="15.75" customHeight="1" x14ac:dyDescent="0.2">
      <c r="A492" s="632"/>
      <c r="B492" s="175"/>
      <c r="C492" s="204"/>
      <c r="D492" s="161"/>
      <c r="E492" s="161"/>
      <c r="F492" s="782"/>
      <c r="G492" s="783"/>
    </row>
    <row r="493" spans="1:7" s="154" customFormat="1" ht="15.75" customHeight="1" x14ac:dyDescent="0.2">
      <c r="A493" s="632"/>
      <c r="B493" s="175"/>
      <c r="C493" s="204"/>
      <c r="D493" s="161"/>
      <c r="E493" s="161"/>
      <c r="F493" s="782"/>
      <c r="G493" s="783"/>
    </row>
    <row r="494" spans="1:7" s="154" customFormat="1" ht="15.75" customHeight="1" x14ac:dyDescent="0.2">
      <c r="A494" s="632"/>
      <c r="B494" s="175"/>
      <c r="C494" s="204"/>
      <c r="D494" s="161"/>
      <c r="E494" s="161"/>
      <c r="F494" s="782"/>
      <c r="G494" s="783"/>
    </row>
    <row r="495" spans="1:7" s="154" customFormat="1" ht="15.75" customHeight="1" x14ac:dyDescent="0.2">
      <c r="A495" s="632"/>
      <c r="B495" s="175"/>
      <c r="C495" s="204"/>
      <c r="D495" s="161"/>
      <c r="E495" s="161"/>
      <c r="F495" s="782"/>
      <c r="G495" s="783"/>
    </row>
    <row r="496" spans="1:7" s="154" customFormat="1" ht="15.75" customHeight="1" x14ac:dyDescent="0.2">
      <c r="A496" s="632"/>
      <c r="B496" s="175"/>
      <c r="C496" s="204"/>
      <c r="D496" s="161"/>
      <c r="E496" s="161"/>
      <c r="F496" s="782"/>
      <c r="G496" s="783"/>
    </row>
    <row r="497" spans="1:7" s="154" customFormat="1" ht="15.75" customHeight="1" x14ac:dyDescent="0.2">
      <c r="A497" s="632"/>
      <c r="B497" s="175"/>
      <c r="C497" s="204"/>
      <c r="D497" s="161"/>
      <c r="E497" s="161"/>
      <c r="F497" s="782"/>
      <c r="G497" s="783"/>
    </row>
    <row r="498" spans="1:7" s="154" customFormat="1" ht="15.75" customHeight="1" x14ac:dyDescent="0.2">
      <c r="A498" s="632"/>
      <c r="B498" s="175"/>
      <c r="C498" s="204"/>
      <c r="D498" s="161"/>
      <c r="E498" s="161"/>
      <c r="F498" s="782"/>
      <c r="G498" s="783"/>
    </row>
    <row r="499" spans="1:7" s="154" customFormat="1" ht="15.75" customHeight="1" x14ac:dyDescent="0.2">
      <c r="A499" s="632"/>
      <c r="B499" s="175"/>
      <c r="C499" s="204"/>
      <c r="D499" s="161"/>
      <c r="E499" s="161"/>
      <c r="F499" s="782"/>
      <c r="G499" s="783"/>
    </row>
    <row r="500" spans="1:7" s="154" customFormat="1" ht="15.75" customHeight="1" x14ac:dyDescent="0.2">
      <c r="A500" s="632"/>
      <c r="B500" s="175"/>
      <c r="C500" s="204"/>
      <c r="D500" s="161"/>
      <c r="E500" s="161"/>
      <c r="F500" s="782"/>
      <c r="G500" s="783"/>
    </row>
    <row r="501" spans="1:7" s="154" customFormat="1" ht="15.75" customHeight="1" x14ac:dyDescent="0.2">
      <c r="A501" s="632"/>
      <c r="B501" s="175"/>
      <c r="C501" s="204"/>
      <c r="D501" s="161"/>
      <c r="E501" s="161"/>
      <c r="F501" s="782"/>
      <c r="G501" s="783"/>
    </row>
    <row r="502" spans="1:7" s="154" customFormat="1" ht="15.75" customHeight="1" x14ac:dyDescent="0.2">
      <c r="A502" s="632"/>
      <c r="B502" s="175"/>
      <c r="C502" s="204"/>
      <c r="D502" s="161"/>
      <c r="E502" s="161"/>
      <c r="F502" s="782"/>
      <c r="G502" s="783"/>
    </row>
    <row r="503" spans="1:7" s="154" customFormat="1" ht="15.75" customHeight="1" x14ac:dyDescent="0.2">
      <c r="A503" s="632"/>
      <c r="B503" s="175"/>
      <c r="C503" s="204"/>
      <c r="D503" s="161"/>
      <c r="E503" s="161"/>
      <c r="F503" s="782"/>
      <c r="G503" s="783"/>
    </row>
    <row r="504" spans="1:7" s="154" customFormat="1" ht="15.75" customHeight="1" x14ac:dyDescent="0.2">
      <c r="A504" s="632"/>
      <c r="B504" s="175"/>
      <c r="C504" s="204"/>
      <c r="D504" s="161"/>
      <c r="E504" s="161"/>
      <c r="F504" s="782"/>
      <c r="G504" s="783"/>
    </row>
    <row r="505" spans="1:7" s="154" customFormat="1" ht="15.75" customHeight="1" x14ac:dyDescent="0.2">
      <c r="A505" s="632"/>
      <c r="B505" s="175"/>
      <c r="C505" s="204"/>
      <c r="D505" s="161"/>
      <c r="E505" s="161"/>
      <c r="F505" s="782"/>
      <c r="G505" s="783"/>
    </row>
    <row r="506" spans="1:7" s="154" customFormat="1" ht="15.75" customHeight="1" x14ac:dyDescent="0.2">
      <c r="A506" s="632"/>
      <c r="B506" s="175"/>
      <c r="C506" s="204"/>
      <c r="D506" s="161"/>
      <c r="E506" s="161"/>
      <c r="F506" s="782"/>
      <c r="G506" s="783"/>
    </row>
    <row r="507" spans="1:7" s="154" customFormat="1" ht="15.75" customHeight="1" x14ac:dyDescent="0.2">
      <c r="A507" s="632"/>
      <c r="B507" s="175"/>
      <c r="C507" s="204"/>
      <c r="D507" s="161"/>
      <c r="E507" s="161"/>
      <c r="F507" s="782"/>
      <c r="G507" s="783"/>
    </row>
    <row r="508" spans="1:7" s="154" customFormat="1" ht="15.75" customHeight="1" x14ac:dyDescent="0.2">
      <c r="A508" s="632"/>
      <c r="B508" s="175"/>
      <c r="C508" s="204"/>
      <c r="D508" s="161"/>
      <c r="E508" s="161"/>
      <c r="F508" s="782"/>
      <c r="G508" s="783"/>
    </row>
    <row r="509" spans="1:7" s="154" customFormat="1" ht="15.75" customHeight="1" x14ac:dyDescent="0.2">
      <c r="A509" s="632"/>
      <c r="B509" s="175"/>
      <c r="C509" s="204"/>
      <c r="D509" s="161"/>
      <c r="E509" s="161"/>
      <c r="F509" s="782"/>
      <c r="G509" s="783"/>
    </row>
    <row r="510" spans="1:7" s="154" customFormat="1" ht="15.75" customHeight="1" x14ac:dyDescent="0.2">
      <c r="A510" s="632"/>
      <c r="B510" s="175"/>
      <c r="C510" s="204"/>
      <c r="D510" s="161"/>
      <c r="E510" s="161"/>
      <c r="F510" s="782"/>
      <c r="G510" s="783"/>
    </row>
    <row r="511" spans="1:7" s="154" customFormat="1" ht="15.75" customHeight="1" x14ac:dyDescent="0.2">
      <c r="A511" s="632"/>
      <c r="B511" s="175"/>
      <c r="C511" s="204"/>
      <c r="D511" s="161"/>
      <c r="E511" s="161"/>
      <c r="F511" s="782"/>
      <c r="G511" s="783"/>
    </row>
    <row r="512" spans="1:7" s="154" customFormat="1" ht="15.75" customHeight="1" x14ac:dyDescent="0.2">
      <c r="A512" s="632"/>
      <c r="B512" s="175"/>
      <c r="C512" s="204"/>
      <c r="D512" s="161"/>
      <c r="E512" s="161"/>
      <c r="F512" s="782"/>
      <c r="G512" s="783"/>
    </row>
    <row r="513" spans="1:7" s="154" customFormat="1" ht="15.75" customHeight="1" x14ac:dyDescent="0.2">
      <c r="A513" s="632"/>
      <c r="B513" s="175"/>
      <c r="C513" s="204"/>
      <c r="D513" s="161"/>
      <c r="E513" s="161"/>
      <c r="F513" s="782"/>
      <c r="G513" s="783"/>
    </row>
    <row r="514" spans="1:7" s="154" customFormat="1" ht="15.75" customHeight="1" x14ac:dyDescent="0.2">
      <c r="A514" s="632"/>
      <c r="B514" s="175"/>
      <c r="C514" s="204"/>
      <c r="D514" s="161"/>
      <c r="E514" s="161"/>
      <c r="F514" s="782"/>
      <c r="G514" s="783"/>
    </row>
    <row r="515" spans="1:7" s="154" customFormat="1" ht="15.75" customHeight="1" x14ac:dyDescent="0.2">
      <c r="A515" s="632"/>
      <c r="B515" s="175"/>
      <c r="C515" s="204"/>
      <c r="D515" s="161"/>
      <c r="E515" s="161"/>
      <c r="F515" s="782"/>
      <c r="G515" s="783"/>
    </row>
    <row r="516" spans="1:7" s="154" customFormat="1" ht="15.75" customHeight="1" x14ac:dyDescent="0.2">
      <c r="A516" s="632"/>
      <c r="B516" s="175"/>
      <c r="C516" s="204"/>
      <c r="D516" s="161"/>
      <c r="E516" s="161"/>
      <c r="F516" s="782"/>
      <c r="G516" s="783"/>
    </row>
    <row r="517" spans="1:7" s="154" customFormat="1" ht="15.75" customHeight="1" x14ac:dyDescent="0.2">
      <c r="A517" s="632"/>
      <c r="B517" s="175"/>
      <c r="C517" s="204"/>
      <c r="D517" s="161"/>
      <c r="E517" s="161"/>
      <c r="F517" s="782"/>
      <c r="G517" s="783"/>
    </row>
    <row r="518" spans="1:7" s="154" customFormat="1" ht="15.75" customHeight="1" x14ac:dyDescent="0.2">
      <c r="A518" s="632"/>
      <c r="B518" s="175"/>
      <c r="C518" s="204"/>
      <c r="D518" s="161"/>
      <c r="E518" s="161"/>
      <c r="F518" s="782"/>
      <c r="G518" s="783"/>
    </row>
    <row r="519" spans="1:7" s="154" customFormat="1" ht="15.75" customHeight="1" x14ac:dyDescent="0.2">
      <c r="A519" s="632"/>
      <c r="B519" s="175"/>
      <c r="C519" s="204"/>
      <c r="D519" s="161"/>
      <c r="E519" s="161"/>
      <c r="F519" s="782"/>
      <c r="G519" s="783"/>
    </row>
    <row r="520" spans="1:7" s="154" customFormat="1" ht="15.75" customHeight="1" x14ac:dyDescent="0.2">
      <c r="A520" s="632"/>
      <c r="B520" s="175"/>
      <c r="C520" s="204"/>
      <c r="D520" s="161"/>
      <c r="E520" s="161"/>
      <c r="F520" s="782"/>
      <c r="G520" s="783"/>
    </row>
    <row r="521" spans="1:7" s="154" customFormat="1" ht="15.75" customHeight="1" x14ac:dyDescent="0.2">
      <c r="A521" s="632"/>
      <c r="B521" s="175"/>
      <c r="C521" s="204"/>
      <c r="D521" s="161"/>
      <c r="E521" s="161"/>
      <c r="F521" s="782"/>
      <c r="G521" s="783"/>
    </row>
    <row r="522" spans="1:7" s="154" customFormat="1" ht="15.75" customHeight="1" x14ac:dyDescent="0.2">
      <c r="A522" s="632"/>
      <c r="B522" s="175"/>
      <c r="C522" s="204"/>
      <c r="D522" s="161"/>
      <c r="E522" s="161"/>
      <c r="F522" s="782"/>
      <c r="G522" s="783"/>
    </row>
    <row r="523" spans="1:7" s="154" customFormat="1" ht="15.75" customHeight="1" x14ac:dyDescent="0.2">
      <c r="A523" s="632"/>
      <c r="B523" s="175"/>
      <c r="C523" s="204"/>
      <c r="D523" s="161"/>
      <c r="E523" s="161"/>
      <c r="F523" s="782"/>
      <c r="G523" s="783"/>
    </row>
    <row r="524" spans="1:7" s="154" customFormat="1" ht="15.75" customHeight="1" x14ac:dyDescent="0.2">
      <c r="A524" s="632"/>
      <c r="B524" s="175"/>
      <c r="C524" s="204"/>
      <c r="D524" s="161"/>
      <c r="E524" s="161"/>
      <c r="F524" s="782"/>
      <c r="G524" s="783"/>
    </row>
    <row r="525" spans="1:7" s="154" customFormat="1" ht="15.75" customHeight="1" x14ac:dyDescent="0.2">
      <c r="A525" s="632"/>
      <c r="B525" s="175"/>
      <c r="C525" s="204"/>
      <c r="D525" s="161"/>
      <c r="E525" s="161"/>
      <c r="F525" s="782"/>
      <c r="G525" s="783"/>
    </row>
    <row r="526" spans="1:7" s="154" customFormat="1" ht="15.75" customHeight="1" x14ac:dyDescent="0.2">
      <c r="A526" s="632"/>
      <c r="B526" s="175"/>
      <c r="C526" s="204"/>
      <c r="D526" s="161"/>
      <c r="E526" s="161"/>
      <c r="F526" s="782"/>
      <c r="G526" s="783"/>
    </row>
    <row r="527" spans="1:7" s="154" customFormat="1" ht="15.75" customHeight="1" x14ac:dyDescent="0.2">
      <c r="A527" s="632"/>
      <c r="B527" s="175"/>
      <c r="C527" s="204"/>
      <c r="D527" s="161"/>
      <c r="E527" s="161"/>
      <c r="F527" s="782"/>
      <c r="G527" s="783"/>
    </row>
    <row r="528" spans="1:7" s="154" customFormat="1" ht="15.75" customHeight="1" x14ac:dyDescent="0.2">
      <c r="A528" s="632"/>
      <c r="B528" s="175"/>
      <c r="C528" s="204"/>
      <c r="D528" s="161"/>
      <c r="E528" s="161"/>
      <c r="F528" s="782"/>
      <c r="G528" s="783"/>
    </row>
    <row r="529" spans="1:7" s="154" customFormat="1" ht="15.75" customHeight="1" x14ac:dyDescent="0.2">
      <c r="A529" s="632"/>
      <c r="B529" s="175"/>
      <c r="C529" s="204"/>
      <c r="D529" s="161"/>
      <c r="E529" s="161"/>
      <c r="F529" s="782"/>
      <c r="G529" s="783"/>
    </row>
    <row r="530" spans="1:7" s="154" customFormat="1" ht="15.75" customHeight="1" x14ac:dyDescent="0.2">
      <c r="A530" s="632"/>
      <c r="B530" s="175"/>
      <c r="C530" s="204"/>
      <c r="D530" s="161"/>
      <c r="E530" s="161"/>
      <c r="F530" s="782"/>
      <c r="G530" s="783"/>
    </row>
    <row r="531" spans="1:7" s="154" customFormat="1" ht="15.75" customHeight="1" x14ac:dyDescent="0.2">
      <c r="A531" s="632"/>
      <c r="B531" s="175"/>
      <c r="C531" s="204"/>
      <c r="D531" s="161"/>
      <c r="E531" s="161"/>
      <c r="F531" s="782"/>
      <c r="G531" s="783"/>
    </row>
    <row r="532" spans="1:7" s="154" customFormat="1" ht="15.75" customHeight="1" x14ac:dyDescent="0.2">
      <c r="A532" s="632"/>
      <c r="B532" s="175"/>
      <c r="C532" s="204"/>
      <c r="D532" s="161"/>
      <c r="E532" s="161"/>
      <c r="F532" s="782"/>
      <c r="G532" s="783"/>
    </row>
    <row r="533" spans="1:7" s="154" customFormat="1" ht="15.75" customHeight="1" x14ac:dyDescent="0.2">
      <c r="A533" s="632"/>
      <c r="B533" s="175"/>
      <c r="C533" s="204"/>
      <c r="D533" s="161"/>
      <c r="E533" s="161"/>
      <c r="F533" s="782"/>
      <c r="G533" s="783"/>
    </row>
    <row r="534" spans="1:7" s="154" customFormat="1" ht="15.75" customHeight="1" x14ac:dyDescent="0.2">
      <c r="A534" s="632"/>
      <c r="B534" s="175"/>
      <c r="C534" s="204"/>
      <c r="D534" s="161"/>
      <c r="E534" s="161"/>
      <c r="F534" s="782"/>
      <c r="G534" s="783"/>
    </row>
    <row r="535" spans="1:7" s="154" customFormat="1" ht="15.75" customHeight="1" x14ac:dyDescent="0.2">
      <c r="A535" s="632"/>
      <c r="B535" s="175"/>
      <c r="C535" s="204"/>
      <c r="D535" s="161"/>
      <c r="E535" s="161"/>
      <c r="F535" s="782"/>
      <c r="G535" s="783"/>
    </row>
    <row r="536" spans="1:7" s="154" customFormat="1" ht="15.75" customHeight="1" x14ac:dyDescent="0.2">
      <c r="A536" s="632"/>
      <c r="B536" s="175"/>
      <c r="C536" s="204"/>
      <c r="D536" s="161"/>
      <c r="E536" s="161"/>
      <c r="F536" s="782"/>
      <c r="G536" s="783"/>
    </row>
    <row r="537" spans="1:7" s="154" customFormat="1" ht="15.75" customHeight="1" x14ac:dyDescent="0.2">
      <c r="A537" s="632"/>
      <c r="B537" s="175"/>
      <c r="C537" s="204"/>
      <c r="D537" s="161"/>
      <c r="E537" s="161"/>
      <c r="F537" s="782"/>
      <c r="G537" s="783"/>
    </row>
    <row r="538" spans="1:7" s="154" customFormat="1" ht="15.75" customHeight="1" x14ac:dyDescent="0.2">
      <c r="A538" s="632"/>
      <c r="B538" s="175"/>
      <c r="C538" s="204"/>
      <c r="D538" s="161"/>
      <c r="E538" s="161"/>
      <c r="F538" s="782"/>
      <c r="G538" s="783"/>
    </row>
    <row r="539" spans="1:7" s="154" customFormat="1" ht="15.75" customHeight="1" x14ac:dyDescent="0.2">
      <c r="A539" s="632"/>
      <c r="B539" s="175"/>
      <c r="C539" s="204"/>
      <c r="D539" s="161"/>
      <c r="E539" s="161"/>
      <c r="F539" s="782"/>
      <c r="G539" s="783"/>
    </row>
    <row r="540" spans="1:7" s="154" customFormat="1" ht="15.75" customHeight="1" x14ac:dyDescent="0.2">
      <c r="A540" s="632"/>
      <c r="B540" s="175"/>
      <c r="C540" s="204"/>
      <c r="D540" s="161"/>
      <c r="E540" s="161"/>
      <c r="F540" s="782"/>
      <c r="G540" s="783"/>
    </row>
    <row r="541" spans="1:7" s="154" customFormat="1" ht="15.75" customHeight="1" x14ac:dyDescent="0.2">
      <c r="A541" s="632"/>
      <c r="B541" s="175"/>
      <c r="C541" s="204"/>
      <c r="D541" s="161"/>
      <c r="E541" s="161"/>
      <c r="F541" s="782"/>
      <c r="G541" s="783"/>
    </row>
    <row r="542" spans="1:7" s="154" customFormat="1" ht="15.75" customHeight="1" x14ac:dyDescent="0.2">
      <c r="A542" s="632"/>
      <c r="B542" s="175"/>
      <c r="C542" s="204"/>
      <c r="D542" s="161"/>
      <c r="E542" s="161"/>
      <c r="F542" s="782"/>
      <c r="G542" s="783"/>
    </row>
    <row r="543" spans="1:7" s="154" customFormat="1" ht="15.75" customHeight="1" x14ac:dyDescent="0.2">
      <c r="A543" s="632"/>
      <c r="B543" s="175"/>
      <c r="C543" s="204"/>
      <c r="D543" s="161"/>
      <c r="E543" s="161"/>
      <c r="F543" s="782"/>
      <c r="G543" s="783"/>
    </row>
    <row r="544" spans="1:7" s="154" customFormat="1" ht="15.75" customHeight="1" x14ac:dyDescent="0.2">
      <c r="A544" s="632"/>
      <c r="B544" s="175"/>
      <c r="C544" s="204"/>
      <c r="D544" s="161"/>
      <c r="E544" s="161"/>
      <c r="F544" s="782"/>
      <c r="G544" s="783"/>
    </row>
    <row r="545" spans="1:7" s="154" customFormat="1" ht="15.75" customHeight="1" x14ac:dyDescent="0.2">
      <c r="A545" s="632"/>
      <c r="B545" s="175"/>
      <c r="C545" s="204"/>
      <c r="D545" s="161"/>
      <c r="E545" s="161"/>
      <c r="F545" s="782"/>
      <c r="G545" s="783"/>
    </row>
    <row r="546" spans="1:7" s="154" customFormat="1" ht="15.75" customHeight="1" x14ac:dyDescent="0.2">
      <c r="A546" s="632"/>
      <c r="B546" s="175"/>
      <c r="C546" s="204"/>
      <c r="D546" s="161"/>
      <c r="E546" s="161"/>
      <c r="F546" s="782"/>
      <c r="G546" s="783"/>
    </row>
    <row r="547" spans="1:7" s="154" customFormat="1" ht="15.75" customHeight="1" x14ac:dyDescent="0.2">
      <c r="A547" s="632"/>
      <c r="B547" s="175"/>
      <c r="C547" s="204"/>
      <c r="D547" s="161"/>
      <c r="E547" s="161"/>
      <c r="F547" s="782"/>
      <c r="G547" s="783"/>
    </row>
    <row r="548" spans="1:7" s="154" customFormat="1" ht="15.75" customHeight="1" x14ac:dyDescent="0.2">
      <c r="A548" s="632"/>
      <c r="B548" s="175"/>
      <c r="C548" s="204"/>
      <c r="D548" s="161"/>
      <c r="E548" s="161"/>
      <c r="F548" s="782"/>
      <c r="G548" s="783"/>
    </row>
    <row r="549" spans="1:7" s="154" customFormat="1" ht="15.75" customHeight="1" x14ac:dyDescent="0.2">
      <c r="A549" s="632"/>
      <c r="B549" s="175"/>
      <c r="C549" s="204"/>
      <c r="D549" s="161"/>
      <c r="E549" s="161"/>
      <c r="F549" s="782"/>
      <c r="G549" s="783"/>
    </row>
    <row r="550" spans="1:7" s="154" customFormat="1" ht="15.75" customHeight="1" x14ac:dyDescent="0.2">
      <c r="A550" s="632"/>
      <c r="B550" s="175"/>
      <c r="C550" s="204"/>
      <c r="D550" s="161"/>
      <c r="E550" s="161"/>
      <c r="F550" s="782"/>
      <c r="G550" s="783"/>
    </row>
    <row r="551" spans="1:7" s="154" customFormat="1" ht="15.75" customHeight="1" x14ac:dyDescent="0.2">
      <c r="A551" s="632"/>
      <c r="B551" s="175"/>
      <c r="C551" s="204"/>
      <c r="D551" s="161"/>
      <c r="E551" s="161"/>
      <c r="F551" s="782"/>
      <c r="G551" s="783"/>
    </row>
    <row r="552" spans="1:7" s="154" customFormat="1" ht="15.75" customHeight="1" x14ac:dyDescent="0.2">
      <c r="A552" s="632"/>
      <c r="B552" s="175"/>
      <c r="C552" s="204"/>
      <c r="D552" s="161"/>
      <c r="E552" s="161"/>
      <c r="F552" s="782"/>
      <c r="G552" s="783"/>
    </row>
    <row r="553" spans="1:7" s="154" customFormat="1" ht="15.75" customHeight="1" x14ac:dyDescent="0.2">
      <c r="A553" s="632"/>
      <c r="B553" s="175"/>
      <c r="C553" s="204"/>
      <c r="D553" s="161"/>
      <c r="E553" s="161"/>
      <c r="F553" s="782"/>
      <c r="G553" s="783"/>
    </row>
    <row r="554" spans="1:7" s="154" customFormat="1" ht="15.75" customHeight="1" x14ac:dyDescent="0.2">
      <c r="A554" s="632"/>
      <c r="B554" s="175"/>
      <c r="C554" s="204"/>
      <c r="D554" s="161"/>
      <c r="E554" s="161"/>
      <c r="F554" s="782"/>
      <c r="G554" s="783"/>
    </row>
    <row r="555" spans="1:7" s="154" customFormat="1" ht="15.75" customHeight="1" x14ac:dyDescent="0.2">
      <c r="A555" s="632"/>
      <c r="B555" s="175"/>
      <c r="C555" s="204"/>
      <c r="D555" s="161"/>
      <c r="E555" s="161"/>
      <c r="F555" s="782"/>
      <c r="G555" s="783"/>
    </row>
    <row r="556" spans="1:7" s="154" customFormat="1" ht="15.75" customHeight="1" x14ac:dyDescent="0.2">
      <c r="A556" s="632"/>
      <c r="B556" s="175"/>
      <c r="C556" s="204"/>
      <c r="D556" s="161"/>
      <c r="E556" s="161"/>
      <c r="F556" s="782"/>
      <c r="G556" s="783"/>
    </row>
    <row r="557" spans="1:7" s="154" customFormat="1" ht="15.75" customHeight="1" x14ac:dyDescent="0.2">
      <c r="A557" s="632"/>
      <c r="B557" s="175"/>
      <c r="C557" s="204"/>
      <c r="D557" s="161"/>
      <c r="E557" s="161"/>
      <c r="F557" s="782"/>
      <c r="G557" s="783"/>
    </row>
    <row r="558" spans="1:7" s="154" customFormat="1" ht="15.75" customHeight="1" x14ac:dyDescent="0.2">
      <c r="A558" s="632"/>
      <c r="B558" s="175"/>
      <c r="C558" s="204"/>
      <c r="D558" s="161"/>
      <c r="E558" s="161"/>
      <c r="F558" s="782"/>
      <c r="G558" s="783"/>
    </row>
    <row r="559" spans="1:7" s="154" customFormat="1" ht="15.75" customHeight="1" x14ac:dyDescent="0.2">
      <c r="A559" s="632"/>
      <c r="B559" s="175"/>
      <c r="C559" s="204"/>
      <c r="D559" s="161"/>
      <c r="E559" s="161"/>
      <c r="F559" s="782"/>
      <c r="G559" s="783"/>
    </row>
    <row r="560" spans="1:7" s="154" customFormat="1" ht="15.75" customHeight="1" x14ac:dyDescent="0.2">
      <c r="A560" s="632"/>
      <c r="B560" s="175"/>
      <c r="C560" s="204"/>
      <c r="D560" s="161"/>
      <c r="E560" s="161"/>
      <c r="F560" s="782"/>
      <c r="G560" s="783"/>
    </row>
    <row r="561" spans="1:7" s="154" customFormat="1" ht="15.75" customHeight="1" x14ac:dyDescent="0.2">
      <c r="A561" s="632"/>
      <c r="B561" s="175"/>
      <c r="C561" s="204"/>
      <c r="D561" s="161"/>
      <c r="E561" s="161"/>
      <c r="F561" s="782"/>
      <c r="G561" s="783"/>
    </row>
    <row r="562" spans="1:7" s="154" customFormat="1" ht="15.75" customHeight="1" x14ac:dyDescent="0.2">
      <c r="A562" s="632"/>
      <c r="B562" s="175"/>
      <c r="C562" s="204"/>
      <c r="D562" s="161"/>
      <c r="E562" s="161"/>
      <c r="F562" s="782"/>
      <c r="G562" s="783"/>
    </row>
    <row r="563" spans="1:7" s="154" customFormat="1" ht="15.75" customHeight="1" x14ac:dyDescent="0.2">
      <c r="A563" s="632"/>
      <c r="B563" s="175"/>
      <c r="C563" s="204"/>
      <c r="D563" s="161"/>
      <c r="E563" s="161"/>
      <c r="F563" s="782"/>
      <c r="G563" s="783"/>
    </row>
    <row r="564" spans="1:7" s="154" customFormat="1" ht="15.75" customHeight="1" x14ac:dyDescent="0.2">
      <c r="A564" s="632"/>
      <c r="B564" s="175"/>
      <c r="C564" s="204"/>
      <c r="D564" s="161"/>
      <c r="E564" s="161"/>
      <c r="F564" s="782"/>
      <c r="G564" s="783"/>
    </row>
    <row r="565" spans="1:7" s="154" customFormat="1" ht="15.75" customHeight="1" x14ac:dyDescent="0.2">
      <c r="A565" s="632"/>
      <c r="B565" s="175"/>
      <c r="C565" s="204"/>
      <c r="D565" s="161"/>
      <c r="E565" s="161"/>
      <c r="F565" s="782"/>
      <c r="G565" s="783"/>
    </row>
    <row r="566" spans="1:7" s="154" customFormat="1" ht="15.75" customHeight="1" x14ac:dyDescent="0.2">
      <c r="A566" s="632"/>
      <c r="B566" s="175"/>
      <c r="C566" s="204"/>
      <c r="D566" s="161"/>
      <c r="E566" s="161"/>
      <c r="F566" s="782"/>
      <c r="G566" s="783"/>
    </row>
    <row r="567" spans="1:7" s="154" customFormat="1" ht="15.75" customHeight="1" x14ac:dyDescent="0.2">
      <c r="A567" s="632"/>
      <c r="B567" s="175"/>
      <c r="C567" s="204"/>
      <c r="D567" s="161"/>
      <c r="E567" s="161"/>
      <c r="F567" s="782"/>
      <c r="G567" s="783"/>
    </row>
    <row r="568" spans="1:7" s="154" customFormat="1" ht="15.75" customHeight="1" x14ac:dyDescent="0.2">
      <c r="A568" s="632"/>
      <c r="B568" s="175"/>
      <c r="C568" s="204"/>
      <c r="D568" s="161"/>
      <c r="E568" s="161"/>
      <c r="F568" s="782"/>
      <c r="G568" s="783"/>
    </row>
    <row r="569" spans="1:7" s="154" customFormat="1" ht="15.75" customHeight="1" x14ac:dyDescent="0.2">
      <c r="A569" s="632"/>
      <c r="B569" s="175"/>
      <c r="C569" s="204"/>
      <c r="D569" s="161"/>
      <c r="E569" s="161"/>
      <c r="F569" s="782"/>
      <c r="G569" s="783"/>
    </row>
    <row r="570" spans="1:7" s="154" customFormat="1" ht="15.75" customHeight="1" x14ac:dyDescent="0.2">
      <c r="A570" s="632"/>
      <c r="B570" s="175"/>
      <c r="C570" s="204"/>
      <c r="D570" s="161"/>
      <c r="E570" s="161"/>
      <c r="F570" s="782"/>
      <c r="G570" s="783"/>
    </row>
    <row r="571" spans="1:7" s="154" customFormat="1" ht="15.75" customHeight="1" x14ac:dyDescent="0.2">
      <c r="A571" s="632"/>
      <c r="B571" s="175"/>
      <c r="C571" s="204"/>
      <c r="D571" s="161"/>
      <c r="E571" s="161"/>
      <c r="F571" s="782"/>
      <c r="G571" s="783"/>
    </row>
    <row r="572" spans="1:7" s="154" customFormat="1" ht="15.75" customHeight="1" x14ac:dyDescent="0.2">
      <c r="A572" s="632"/>
      <c r="B572" s="175"/>
      <c r="C572" s="204"/>
      <c r="D572" s="161"/>
      <c r="E572" s="161"/>
      <c r="F572" s="782"/>
      <c r="G572" s="783"/>
    </row>
    <row r="573" spans="1:7" s="154" customFormat="1" ht="15.75" customHeight="1" x14ac:dyDescent="0.2">
      <c r="A573" s="632"/>
      <c r="B573" s="175"/>
      <c r="C573" s="204"/>
      <c r="D573" s="161"/>
      <c r="E573" s="161"/>
      <c r="F573" s="782"/>
      <c r="G573" s="783"/>
    </row>
    <row r="574" spans="1:7" s="154" customFormat="1" ht="15.75" customHeight="1" x14ac:dyDescent="0.2">
      <c r="A574" s="632"/>
      <c r="B574" s="175"/>
      <c r="C574" s="204"/>
      <c r="D574" s="161"/>
      <c r="E574" s="161"/>
      <c r="F574" s="782"/>
      <c r="G574" s="783"/>
    </row>
    <row r="575" spans="1:7" s="154" customFormat="1" ht="15.75" customHeight="1" x14ac:dyDescent="0.2">
      <c r="A575" s="632"/>
      <c r="B575" s="175"/>
      <c r="C575" s="204"/>
      <c r="D575" s="161"/>
      <c r="E575" s="161"/>
      <c r="F575" s="782"/>
      <c r="G575" s="783"/>
    </row>
    <row r="576" spans="1:7" s="154" customFormat="1" ht="15.75" customHeight="1" x14ac:dyDescent="0.2">
      <c r="A576" s="632"/>
      <c r="B576" s="175"/>
      <c r="C576" s="204"/>
      <c r="D576" s="161"/>
      <c r="E576" s="161"/>
      <c r="F576" s="782"/>
      <c r="G576" s="783"/>
    </row>
    <row r="577" spans="1:7" s="154" customFormat="1" ht="15.75" customHeight="1" x14ac:dyDescent="0.2">
      <c r="A577" s="632"/>
      <c r="B577" s="175"/>
      <c r="C577" s="204"/>
      <c r="D577" s="161"/>
      <c r="E577" s="161"/>
      <c r="F577" s="782"/>
      <c r="G577" s="783"/>
    </row>
    <row r="578" spans="1:7" s="154" customFormat="1" ht="15.75" customHeight="1" x14ac:dyDescent="0.2">
      <c r="A578" s="632"/>
      <c r="B578" s="175"/>
      <c r="C578" s="204"/>
      <c r="D578" s="161"/>
      <c r="E578" s="161"/>
      <c r="F578" s="782"/>
      <c r="G578" s="783"/>
    </row>
    <row r="579" spans="1:7" s="154" customFormat="1" ht="15.75" customHeight="1" x14ac:dyDescent="0.2">
      <c r="A579" s="632"/>
      <c r="B579" s="175"/>
      <c r="C579" s="204"/>
      <c r="D579" s="161"/>
      <c r="E579" s="161"/>
      <c r="F579" s="782"/>
      <c r="G579" s="783"/>
    </row>
    <row r="580" spans="1:7" s="154" customFormat="1" ht="15.75" customHeight="1" x14ac:dyDescent="0.2">
      <c r="A580" s="632"/>
      <c r="B580" s="175"/>
      <c r="C580" s="204"/>
      <c r="D580" s="161"/>
      <c r="E580" s="161"/>
      <c r="F580" s="782"/>
      <c r="G580" s="783"/>
    </row>
    <row r="581" spans="1:7" s="154" customFormat="1" ht="15.75" customHeight="1" x14ac:dyDescent="0.2">
      <c r="A581" s="632"/>
      <c r="B581" s="175"/>
      <c r="C581" s="204"/>
      <c r="D581" s="161"/>
      <c r="E581" s="161"/>
      <c r="F581" s="782"/>
      <c r="G581" s="783"/>
    </row>
    <row r="582" spans="1:7" s="154" customFormat="1" ht="15.75" customHeight="1" x14ac:dyDescent="0.2">
      <c r="A582" s="632"/>
      <c r="B582" s="175"/>
      <c r="C582" s="204"/>
      <c r="D582" s="161"/>
      <c r="E582" s="161"/>
      <c r="F582" s="782"/>
      <c r="G582" s="783"/>
    </row>
    <row r="583" spans="1:7" s="154" customFormat="1" ht="15.75" customHeight="1" x14ac:dyDescent="0.2">
      <c r="A583" s="632"/>
      <c r="B583" s="175"/>
      <c r="C583" s="204"/>
      <c r="D583" s="161"/>
      <c r="E583" s="161"/>
      <c r="F583" s="782"/>
      <c r="G583" s="783"/>
    </row>
    <row r="584" spans="1:7" s="154" customFormat="1" ht="15.75" customHeight="1" x14ac:dyDescent="0.2">
      <c r="A584" s="632"/>
      <c r="B584" s="175"/>
      <c r="C584" s="204"/>
      <c r="D584" s="161"/>
      <c r="E584" s="161"/>
      <c r="F584" s="782"/>
      <c r="G584" s="783"/>
    </row>
    <row r="585" spans="1:7" s="154" customFormat="1" ht="15.75" customHeight="1" x14ac:dyDescent="0.2">
      <c r="A585" s="632"/>
      <c r="B585" s="175"/>
      <c r="C585" s="204"/>
      <c r="D585" s="161"/>
      <c r="E585" s="161"/>
      <c r="F585" s="782"/>
      <c r="G585" s="783"/>
    </row>
    <row r="586" spans="1:7" s="154" customFormat="1" ht="15.75" customHeight="1" x14ac:dyDescent="0.2">
      <c r="A586" s="632"/>
      <c r="B586" s="175"/>
      <c r="C586" s="204"/>
      <c r="D586" s="161"/>
      <c r="E586" s="161"/>
      <c r="F586" s="782"/>
      <c r="G586" s="783"/>
    </row>
    <row r="587" spans="1:7" s="154" customFormat="1" ht="15.75" customHeight="1" x14ac:dyDescent="0.2">
      <c r="A587" s="632"/>
      <c r="B587" s="175"/>
      <c r="C587" s="204"/>
      <c r="D587" s="161"/>
      <c r="E587" s="161"/>
      <c r="F587" s="782"/>
      <c r="G587" s="783"/>
    </row>
    <row r="588" spans="1:7" s="154" customFormat="1" ht="15.75" customHeight="1" x14ac:dyDescent="0.2">
      <c r="A588" s="632"/>
      <c r="B588" s="175"/>
      <c r="C588" s="204"/>
      <c r="D588" s="161"/>
      <c r="E588" s="161"/>
      <c r="F588" s="782"/>
      <c r="G588" s="783"/>
    </row>
    <row r="589" spans="1:7" s="154" customFormat="1" ht="15.75" customHeight="1" x14ac:dyDescent="0.2">
      <c r="A589" s="632"/>
      <c r="B589" s="175"/>
      <c r="C589" s="204"/>
      <c r="D589" s="161"/>
      <c r="E589" s="161"/>
      <c r="F589" s="782"/>
      <c r="G589" s="783"/>
    </row>
    <row r="590" spans="1:7" s="154" customFormat="1" ht="15.75" customHeight="1" x14ac:dyDescent="0.2">
      <c r="A590" s="632"/>
      <c r="B590" s="175"/>
      <c r="C590" s="204"/>
      <c r="D590" s="161"/>
      <c r="E590" s="161"/>
      <c r="F590" s="782"/>
      <c r="G590" s="783"/>
    </row>
    <row r="591" spans="1:7" s="154" customFormat="1" ht="15.75" customHeight="1" x14ac:dyDescent="0.2">
      <c r="A591" s="632"/>
      <c r="B591" s="175"/>
      <c r="C591" s="204"/>
      <c r="D591" s="161"/>
      <c r="E591" s="161"/>
      <c r="F591" s="782"/>
      <c r="G591" s="783"/>
    </row>
    <row r="592" spans="1:7" s="154" customFormat="1" ht="15.75" customHeight="1" x14ac:dyDescent="0.2">
      <c r="A592" s="632"/>
      <c r="B592" s="175"/>
      <c r="C592" s="204"/>
      <c r="D592" s="161"/>
      <c r="E592" s="161"/>
      <c r="F592" s="782"/>
      <c r="G592" s="783"/>
    </row>
    <row r="593" spans="1:7" s="154" customFormat="1" ht="15.75" customHeight="1" x14ac:dyDescent="0.2">
      <c r="A593" s="632"/>
      <c r="B593" s="175"/>
      <c r="C593" s="204"/>
      <c r="D593" s="161"/>
      <c r="E593" s="161"/>
      <c r="F593" s="782"/>
      <c r="G593" s="783"/>
    </row>
    <row r="594" spans="1:7" s="154" customFormat="1" ht="15.75" customHeight="1" x14ac:dyDescent="0.2">
      <c r="A594" s="632"/>
      <c r="B594" s="175"/>
      <c r="C594" s="204"/>
      <c r="D594" s="161"/>
      <c r="E594" s="161"/>
      <c r="F594" s="782"/>
      <c r="G594" s="783"/>
    </row>
    <row r="595" spans="1:7" s="154" customFormat="1" ht="15.75" customHeight="1" x14ac:dyDescent="0.2">
      <c r="A595" s="632"/>
      <c r="B595" s="175"/>
      <c r="C595" s="204"/>
      <c r="D595" s="161"/>
      <c r="E595" s="161"/>
      <c r="F595" s="782"/>
      <c r="G595" s="783"/>
    </row>
    <row r="596" spans="1:7" s="154" customFormat="1" ht="15.75" customHeight="1" x14ac:dyDescent="0.2">
      <c r="A596" s="632"/>
      <c r="B596" s="175"/>
      <c r="C596" s="204"/>
      <c r="D596" s="161"/>
      <c r="E596" s="161"/>
      <c r="F596" s="782"/>
      <c r="G596" s="783"/>
    </row>
    <row r="597" spans="1:7" s="154" customFormat="1" ht="15.75" customHeight="1" x14ac:dyDescent="0.2">
      <c r="A597" s="632"/>
      <c r="B597" s="175"/>
      <c r="C597" s="204"/>
      <c r="D597" s="161"/>
      <c r="E597" s="161"/>
      <c r="F597" s="782"/>
      <c r="G597" s="783"/>
    </row>
    <row r="598" spans="1:7" s="154" customFormat="1" ht="15.75" customHeight="1" x14ac:dyDescent="0.2">
      <c r="A598" s="632"/>
      <c r="B598" s="175"/>
      <c r="C598" s="204"/>
      <c r="D598" s="161"/>
      <c r="E598" s="161"/>
      <c r="F598" s="782"/>
      <c r="G598" s="783"/>
    </row>
    <row r="599" spans="1:7" s="154" customFormat="1" ht="15.75" customHeight="1" x14ac:dyDescent="0.2">
      <c r="A599" s="632"/>
      <c r="B599" s="175"/>
      <c r="C599" s="204"/>
      <c r="D599" s="161"/>
      <c r="E599" s="161"/>
      <c r="F599" s="782"/>
      <c r="G599" s="783"/>
    </row>
    <row r="600" spans="1:7" s="154" customFormat="1" ht="15.75" customHeight="1" x14ac:dyDescent="0.2">
      <c r="A600" s="632"/>
      <c r="B600" s="175"/>
      <c r="C600" s="204"/>
      <c r="D600" s="161"/>
      <c r="E600" s="161"/>
      <c r="F600" s="782"/>
      <c r="G600" s="783"/>
    </row>
    <row r="601" spans="1:7" s="154" customFormat="1" ht="15.75" customHeight="1" x14ac:dyDescent="0.2">
      <c r="A601" s="632"/>
      <c r="B601" s="175"/>
      <c r="C601" s="204"/>
      <c r="D601" s="161"/>
      <c r="E601" s="161"/>
      <c r="F601" s="782"/>
      <c r="G601" s="783"/>
    </row>
    <row r="602" spans="1:7" s="154" customFormat="1" ht="15.75" customHeight="1" x14ac:dyDescent="0.2">
      <c r="A602" s="632"/>
      <c r="B602" s="175"/>
      <c r="C602" s="204"/>
      <c r="D602" s="161"/>
      <c r="E602" s="161"/>
      <c r="F602" s="782"/>
      <c r="G602" s="783"/>
    </row>
    <row r="603" spans="1:7" s="154" customFormat="1" ht="15.75" customHeight="1" x14ac:dyDescent="0.2">
      <c r="A603" s="632"/>
      <c r="B603" s="175"/>
      <c r="C603" s="204"/>
      <c r="D603" s="161"/>
      <c r="E603" s="161"/>
      <c r="F603" s="782"/>
      <c r="G603" s="783"/>
    </row>
    <row r="604" spans="1:7" s="154" customFormat="1" ht="15.75" customHeight="1" x14ac:dyDescent="0.2">
      <c r="A604" s="632"/>
      <c r="B604" s="175"/>
      <c r="C604" s="204"/>
      <c r="D604" s="161"/>
      <c r="E604" s="161"/>
      <c r="F604" s="782"/>
      <c r="G604" s="783"/>
    </row>
    <row r="605" spans="1:7" s="154" customFormat="1" ht="15.75" customHeight="1" x14ac:dyDescent="0.2">
      <c r="A605" s="632"/>
      <c r="B605" s="175"/>
      <c r="C605" s="204"/>
      <c r="D605" s="161"/>
      <c r="E605" s="161"/>
      <c r="F605" s="782"/>
      <c r="G605" s="783"/>
    </row>
    <row r="606" spans="1:7" s="154" customFormat="1" ht="15.75" customHeight="1" x14ac:dyDescent="0.2">
      <c r="A606" s="632"/>
      <c r="B606" s="175"/>
      <c r="C606" s="204"/>
      <c r="D606" s="161"/>
      <c r="E606" s="161"/>
      <c r="F606" s="782"/>
      <c r="G606" s="783"/>
    </row>
    <row r="607" spans="1:7" s="154" customFormat="1" ht="15.75" customHeight="1" x14ac:dyDescent="0.2">
      <c r="A607" s="632"/>
      <c r="B607" s="175"/>
      <c r="C607" s="204"/>
      <c r="D607" s="161"/>
      <c r="E607" s="161"/>
      <c r="F607" s="782"/>
      <c r="G607" s="783"/>
    </row>
    <row r="608" spans="1:7" s="154" customFormat="1" ht="15.75" customHeight="1" x14ac:dyDescent="0.2">
      <c r="A608" s="632"/>
      <c r="B608" s="175"/>
      <c r="C608" s="204"/>
      <c r="D608" s="161"/>
      <c r="E608" s="161"/>
      <c r="F608" s="782"/>
      <c r="G608" s="783"/>
    </row>
    <row r="609" spans="1:7" s="154" customFormat="1" ht="15.75" customHeight="1" x14ac:dyDescent="0.2">
      <c r="A609" s="632"/>
      <c r="B609" s="175"/>
      <c r="C609" s="204"/>
      <c r="D609" s="161"/>
      <c r="E609" s="161"/>
      <c r="F609" s="782"/>
      <c r="G609" s="783"/>
    </row>
    <row r="610" spans="1:7" s="154" customFormat="1" ht="15.75" customHeight="1" x14ac:dyDescent="0.2">
      <c r="A610" s="632"/>
      <c r="B610" s="175"/>
      <c r="C610" s="204"/>
      <c r="D610" s="161"/>
      <c r="E610" s="161"/>
      <c r="F610" s="782"/>
      <c r="G610" s="783"/>
    </row>
    <row r="611" spans="1:7" s="154" customFormat="1" ht="15.75" customHeight="1" x14ac:dyDescent="0.2">
      <c r="A611" s="632"/>
      <c r="B611" s="175"/>
      <c r="C611" s="204"/>
      <c r="D611" s="161"/>
      <c r="E611" s="161"/>
      <c r="F611" s="782"/>
      <c r="G611" s="783"/>
    </row>
    <row r="612" spans="1:7" s="154" customFormat="1" ht="15.75" customHeight="1" x14ac:dyDescent="0.2">
      <c r="A612" s="632"/>
      <c r="B612" s="175"/>
      <c r="C612" s="204"/>
      <c r="D612" s="161"/>
      <c r="E612" s="161"/>
      <c r="F612" s="782"/>
      <c r="G612" s="783"/>
    </row>
    <row r="613" spans="1:7" s="154" customFormat="1" ht="15.75" customHeight="1" x14ac:dyDescent="0.2">
      <c r="A613" s="632"/>
      <c r="B613" s="175"/>
      <c r="C613" s="204"/>
      <c r="D613" s="161"/>
      <c r="E613" s="161"/>
      <c r="F613" s="782"/>
      <c r="G613" s="783"/>
    </row>
    <row r="614" spans="1:7" s="154" customFormat="1" ht="15.75" customHeight="1" x14ac:dyDescent="0.2">
      <c r="A614" s="632"/>
      <c r="B614" s="175"/>
      <c r="C614" s="204"/>
      <c r="D614" s="161"/>
      <c r="E614" s="161"/>
      <c r="F614" s="782"/>
      <c r="G614" s="783"/>
    </row>
    <row r="615" spans="1:7" s="154" customFormat="1" ht="15.75" customHeight="1" x14ac:dyDescent="0.2">
      <c r="A615" s="632"/>
      <c r="B615" s="175"/>
      <c r="C615" s="204"/>
      <c r="D615" s="161"/>
      <c r="E615" s="161"/>
      <c r="F615" s="782"/>
      <c r="G615" s="783"/>
    </row>
    <row r="616" spans="1:7" s="154" customFormat="1" ht="15.75" customHeight="1" x14ac:dyDescent="0.2">
      <c r="A616" s="632"/>
      <c r="B616" s="175"/>
      <c r="C616" s="204"/>
      <c r="D616" s="161"/>
      <c r="E616" s="161"/>
      <c r="F616" s="782"/>
      <c r="G616" s="783"/>
    </row>
    <row r="617" spans="1:7" s="154" customFormat="1" ht="15.75" customHeight="1" x14ac:dyDescent="0.2">
      <c r="A617" s="632"/>
      <c r="B617" s="175"/>
      <c r="C617" s="204"/>
      <c r="D617" s="161"/>
      <c r="E617" s="161"/>
      <c r="F617" s="782"/>
      <c r="G617" s="783"/>
    </row>
    <row r="618" spans="1:7" s="154" customFormat="1" ht="15.75" customHeight="1" x14ac:dyDescent="0.2">
      <c r="A618" s="632"/>
      <c r="B618" s="175"/>
      <c r="C618" s="204"/>
      <c r="D618" s="161"/>
      <c r="E618" s="161"/>
      <c r="F618" s="782"/>
      <c r="G618" s="783"/>
    </row>
    <row r="619" spans="1:7" s="154" customFormat="1" ht="15.75" customHeight="1" x14ac:dyDescent="0.2">
      <c r="A619" s="632"/>
      <c r="B619" s="175"/>
      <c r="C619" s="204"/>
      <c r="D619" s="161"/>
      <c r="E619" s="161"/>
      <c r="F619" s="782"/>
      <c r="G619" s="783"/>
    </row>
    <row r="620" spans="1:7" s="154" customFormat="1" ht="15.75" customHeight="1" x14ac:dyDescent="0.2">
      <c r="A620" s="632"/>
      <c r="B620" s="175"/>
      <c r="C620" s="204"/>
      <c r="D620" s="161"/>
      <c r="E620" s="161"/>
      <c r="F620" s="782"/>
      <c r="G620" s="783"/>
    </row>
    <row r="621" spans="1:7" s="154" customFormat="1" ht="15.75" customHeight="1" x14ac:dyDescent="0.2">
      <c r="A621" s="632"/>
      <c r="B621" s="175"/>
      <c r="C621" s="204"/>
      <c r="D621" s="161"/>
      <c r="E621" s="161"/>
      <c r="F621" s="782"/>
      <c r="G621" s="783"/>
    </row>
    <row r="622" spans="1:7" s="154" customFormat="1" ht="15.75" customHeight="1" x14ac:dyDescent="0.2">
      <c r="A622" s="632"/>
      <c r="B622" s="175"/>
      <c r="C622" s="204"/>
      <c r="D622" s="161"/>
      <c r="E622" s="161"/>
      <c r="F622" s="782"/>
      <c r="G622" s="783"/>
    </row>
    <row r="623" spans="1:7" s="154" customFormat="1" ht="15.75" customHeight="1" x14ac:dyDescent="0.2">
      <c r="A623" s="632"/>
      <c r="B623" s="175"/>
      <c r="C623" s="204"/>
      <c r="D623" s="161"/>
      <c r="E623" s="161"/>
      <c r="F623" s="782"/>
      <c r="G623" s="783"/>
    </row>
    <row r="624" spans="1:7" s="154" customFormat="1" ht="15.75" customHeight="1" x14ac:dyDescent="0.2">
      <c r="A624" s="632"/>
      <c r="B624" s="175"/>
      <c r="C624" s="204"/>
      <c r="D624" s="161"/>
      <c r="E624" s="161"/>
      <c r="F624" s="782"/>
      <c r="G624" s="783"/>
    </row>
    <row r="625" spans="1:7" s="154" customFormat="1" ht="15.75" customHeight="1" x14ac:dyDescent="0.2">
      <c r="A625" s="632"/>
      <c r="B625" s="175"/>
      <c r="C625" s="204"/>
      <c r="D625" s="161"/>
      <c r="E625" s="161"/>
      <c r="F625" s="782"/>
      <c r="G625" s="783"/>
    </row>
    <row r="626" spans="1:7" s="154" customFormat="1" ht="15.75" customHeight="1" x14ac:dyDescent="0.2">
      <c r="A626" s="632"/>
      <c r="B626" s="175"/>
      <c r="C626" s="204"/>
      <c r="D626" s="161"/>
      <c r="E626" s="161"/>
      <c r="F626" s="782"/>
      <c r="G626" s="783"/>
    </row>
    <row r="627" spans="1:7" s="154" customFormat="1" ht="15.75" customHeight="1" x14ac:dyDescent="0.2">
      <c r="A627" s="632"/>
      <c r="B627" s="175"/>
      <c r="C627" s="204"/>
      <c r="D627" s="161"/>
      <c r="E627" s="161"/>
      <c r="F627" s="782"/>
      <c r="G627" s="783"/>
    </row>
    <row r="628" spans="1:7" s="154" customFormat="1" ht="15.75" customHeight="1" x14ac:dyDescent="0.2">
      <c r="A628" s="632"/>
      <c r="B628" s="175"/>
      <c r="C628" s="204"/>
      <c r="D628" s="161"/>
      <c r="E628" s="161"/>
      <c r="F628" s="782"/>
      <c r="G628" s="783"/>
    </row>
    <row r="629" spans="1:7" s="154" customFormat="1" ht="15.75" customHeight="1" x14ac:dyDescent="0.2">
      <c r="A629" s="632"/>
      <c r="B629" s="175"/>
      <c r="C629" s="204"/>
      <c r="D629" s="161"/>
      <c r="E629" s="161"/>
      <c r="F629" s="782"/>
      <c r="G629" s="783"/>
    </row>
    <row r="630" spans="1:7" s="154" customFormat="1" ht="15.75" customHeight="1" x14ac:dyDescent="0.2">
      <c r="A630" s="632"/>
      <c r="B630" s="175"/>
      <c r="C630" s="204"/>
      <c r="D630" s="161"/>
      <c r="E630" s="161"/>
      <c r="F630" s="782"/>
      <c r="G630" s="783"/>
    </row>
    <row r="631" spans="1:7" s="154" customFormat="1" ht="15.75" customHeight="1" x14ac:dyDescent="0.2">
      <c r="A631" s="632"/>
      <c r="B631" s="175"/>
      <c r="C631" s="204"/>
      <c r="D631" s="161"/>
      <c r="E631" s="161"/>
      <c r="F631" s="782"/>
      <c r="G631" s="783"/>
    </row>
    <row r="632" spans="1:7" s="154" customFormat="1" ht="15.75" customHeight="1" x14ac:dyDescent="0.2">
      <c r="A632" s="632"/>
      <c r="B632" s="175"/>
      <c r="C632" s="204"/>
      <c r="D632" s="161"/>
      <c r="E632" s="161"/>
      <c r="F632" s="782"/>
      <c r="G632" s="783"/>
    </row>
    <row r="633" spans="1:7" s="154" customFormat="1" ht="15.75" customHeight="1" x14ac:dyDescent="0.2">
      <c r="A633" s="632"/>
      <c r="B633" s="175"/>
      <c r="C633" s="204"/>
      <c r="D633" s="161"/>
      <c r="E633" s="161"/>
      <c r="F633" s="782"/>
      <c r="G633" s="783"/>
    </row>
    <row r="634" spans="1:7" s="154" customFormat="1" ht="15.75" customHeight="1" x14ac:dyDescent="0.2">
      <c r="A634" s="632"/>
      <c r="B634" s="175"/>
      <c r="C634" s="204"/>
      <c r="D634" s="161"/>
      <c r="E634" s="161"/>
      <c r="F634" s="782"/>
      <c r="G634" s="783"/>
    </row>
    <row r="635" spans="1:7" s="154" customFormat="1" ht="15.75" customHeight="1" x14ac:dyDescent="0.2">
      <c r="A635" s="632"/>
      <c r="B635" s="175"/>
      <c r="C635" s="204"/>
      <c r="D635" s="161"/>
      <c r="E635" s="161"/>
      <c r="F635" s="782"/>
      <c r="G635" s="783"/>
    </row>
    <row r="636" spans="1:7" s="154" customFormat="1" ht="15.75" customHeight="1" x14ac:dyDescent="0.2">
      <c r="A636" s="632"/>
      <c r="B636" s="175"/>
      <c r="C636" s="204"/>
      <c r="D636" s="161"/>
      <c r="E636" s="161"/>
      <c r="F636" s="782"/>
      <c r="G636" s="783"/>
    </row>
    <row r="637" spans="1:7" s="154" customFormat="1" ht="15.75" customHeight="1" x14ac:dyDescent="0.2">
      <c r="A637" s="632"/>
      <c r="B637" s="175"/>
      <c r="C637" s="204"/>
      <c r="D637" s="161"/>
      <c r="E637" s="161"/>
      <c r="F637" s="782"/>
      <c r="G637" s="783"/>
    </row>
    <row r="638" spans="1:7" s="154" customFormat="1" ht="15.75" customHeight="1" x14ac:dyDescent="0.2">
      <c r="A638" s="632"/>
      <c r="B638" s="175"/>
      <c r="C638" s="204"/>
      <c r="D638" s="161"/>
      <c r="E638" s="161"/>
      <c r="F638" s="782"/>
      <c r="G638" s="783"/>
    </row>
    <row r="639" spans="1:7" s="154" customFormat="1" ht="15.75" customHeight="1" x14ac:dyDescent="0.2">
      <c r="A639" s="632"/>
      <c r="B639" s="175"/>
      <c r="C639" s="204"/>
      <c r="D639" s="161"/>
      <c r="E639" s="161"/>
      <c r="F639" s="782"/>
      <c r="G639" s="783"/>
    </row>
    <row r="640" spans="1:7" s="154" customFormat="1" ht="15.75" customHeight="1" x14ac:dyDescent="0.2">
      <c r="A640" s="632"/>
      <c r="B640" s="175"/>
      <c r="C640" s="204"/>
      <c r="D640" s="161"/>
      <c r="E640" s="161"/>
      <c r="F640" s="782"/>
      <c r="G640" s="783"/>
    </row>
    <row r="641" spans="1:7" s="154" customFormat="1" ht="15.75" customHeight="1" x14ac:dyDescent="0.2">
      <c r="A641" s="632"/>
      <c r="B641" s="175"/>
      <c r="C641" s="204"/>
      <c r="D641" s="161"/>
      <c r="E641" s="161"/>
      <c r="F641" s="782"/>
      <c r="G641" s="783"/>
    </row>
    <row r="642" spans="1:7" s="154" customFormat="1" ht="15.75" customHeight="1" x14ac:dyDescent="0.2">
      <c r="A642" s="632"/>
      <c r="B642" s="175"/>
      <c r="C642" s="204"/>
      <c r="D642" s="161"/>
      <c r="E642" s="161"/>
      <c r="F642" s="782"/>
      <c r="G642" s="783"/>
    </row>
    <row r="643" spans="1:7" s="154" customFormat="1" ht="15.75" customHeight="1" x14ac:dyDescent="0.2">
      <c r="A643" s="632"/>
      <c r="B643" s="175"/>
      <c r="C643" s="204"/>
      <c r="D643" s="161"/>
      <c r="E643" s="161"/>
      <c r="F643" s="782"/>
      <c r="G643" s="783"/>
    </row>
    <row r="644" spans="1:7" s="154" customFormat="1" ht="15.75" customHeight="1" x14ac:dyDescent="0.2">
      <c r="A644" s="632"/>
      <c r="B644" s="175"/>
      <c r="C644" s="204"/>
      <c r="D644" s="161"/>
      <c r="E644" s="161"/>
      <c r="F644" s="782"/>
      <c r="G644" s="783"/>
    </row>
    <row r="645" spans="1:7" s="154" customFormat="1" ht="15.75" customHeight="1" x14ac:dyDescent="0.2">
      <c r="A645" s="632"/>
      <c r="B645" s="175"/>
      <c r="C645" s="204"/>
      <c r="D645" s="161"/>
      <c r="E645" s="161"/>
      <c r="F645" s="782"/>
      <c r="G645" s="783"/>
    </row>
    <row r="646" spans="1:7" s="154" customFormat="1" ht="15.75" customHeight="1" x14ac:dyDescent="0.2">
      <c r="A646" s="632"/>
      <c r="B646" s="175"/>
      <c r="C646" s="204"/>
      <c r="D646" s="161"/>
      <c r="E646" s="161"/>
      <c r="F646" s="782"/>
      <c r="G646" s="783"/>
    </row>
    <row r="647" spans="1:7" s="154" customFormat="1" ht="15.75" customHeight="1" x14ac:dyDescent="0.2">
      <c r="A647" s="632"/>
      <c r="B647" s="175"/>
      <c r="C647" s="204"/>
      <c r="D647" s="161"/>
      <c r="E647" s="161"/>
      <c r="F647" s="782"/>
      <c r="G647" s="783"/>
    </row>
    <row r="648" spans="1:7" s="154" customFormat="1" ht="15.75" customHeight="1" x14ac:dyDescent="0.2">
      <c r="A648" s="632"/>
      <c r="B648" s="175"/>
      <c r="C648" s="204"/>
      <c r="D648" s="161"/>
      <c r="E648" s="161"/>
      <c r="F648" s="782"/>
      <c r="G648" s="783"/>
    </row>
    <row r="649" spans="1:7" s="154" customFormat="1" ht="15.75" customHeight="1" x14ac:dyDescent="0.2">
      <c r="A649" s="632"/>
      <c r="B649" s="175"/>
      <c r="C649" s="204"/>
      <c r="D649" s="161"/>
      <c r="E649" s="161"/>
      <c r="F649" s="782"/>
      <c r="G649" s="783"/>
    </row>
    <row r="650" spans="1:7" s="154" customFormat="1" ht="15.75" customHeight="1" x14ac:dyDescent="0.2">
      <c r="A650" s="632"/>
      <c r="B650" s="175"/>
      <c r="C650" s="204"/>
      <c r="D650" s="161"/>
      <c r="E650" s="161"/>
      <c r="F650" s="782"/>
      <c r="G650" s="783"/>
    </row>
    <row r="651" spans="1:7" s="154" customFormat="1" ht="15.75" customHeight="1" x14ac:dyDescent="0.2">
      <c r="A651" s="632"/>
      <c r="B651" s="175"/>
      <c r="C651" s="204"/>
      <c r="D651" s="161"/>
      <c r="E651" s="161"/>
      <c r="F651" s="782"/>
      <c r="G651" s="783"/>
    </row>
    <row r="652" spans="1:7" s="154" customFormat="1" ht="15.75" customHeight="1" x14ac:dyDescent="0.2">
      <c r="A652" s="632"/>
      <c r="B652" s="175"/>
      <c r="C652" s="204"/>
      <c r="D652" s="161"/>
      <c r="E652" s="161"/>
      <c r="F652" s="782"/>
      <c r="G652" s="783"/>
    </row>
    <row r="653" spans="1:7" s="154" customFormat="1" ht="15.75" customHeight="1" x14ac:dyDescent="0.2">
      <c r="A653" s="632"/>
      <c r="B653" s="175"/>
      <c r="C653" s="204"/>
      <c r="D653" s="161"/>
      <c r="E653" s="161"/>
      <c r="F653" s="782"/>
      <c r="G653" s="783"/>
    </row>
    <row r="654" spans="1:7" s="154" customFormat="1" ht="15.75" customHeight="1" x14ac:dyDescent="0.2">
      <c r="A654" s="632"/>
      <c r="B654" s="175"/>
      <c r="C654" s="204"/>
      <c r="D654" s="161"/>
      <c r="E654" s="161"/>
      <c r="F654" s="782"/>
      <c r="G654" s="783"/>
    </row>
    <row r="655" spans="1:7" s="154" customFormat="1" ht="15.75" customHeight="1" x14ac:dyDescent="0.2">
      <c r="A655" s="632"/>
      <c r="B655" s="175"/>
      <c r="C655" s="204"/>
      <c r="D655" s="161"/>
      <c r="E655" s="161"/>
      <c r="F655" s="782"/>
      <c r="G655" s="783"/>
    </row>
    <row r="656" spans="1:7" s="154" customFormat="1" ht="15.75" customHeight="1" x14ac:dyDescent="0.2">
      <c r="A656" s="632"/>
      <c r="B656" s="175"/>
      <c r="C656" s="204"/>
      <c r="D656" s="161"/>
      <c r="E656" s="161"/>
      <c r="F656" s="782"/>
      <c r="G656" s="783"/>
    </row>
    <row r="657" spans="1:7" s="154" customFormat="1" ht="15.75" customHeight="1" x14ac:dyDescent="0.2">
      <c r="A657" s="632"/>
      <c r="B657" s="175"/>
      <c r="C657" s="204"/>
      <c r="D657" s="161"/>
      <c r="E657" s="161"/>
      <c r="F657" s="782"/>
      <c r="G657" s="783"/>
    </row>
    <row r="658" spans="1:7" s="154" customFormat="1" ht="15.75" customHeight="1" x14ac:dyDescent="0.2">
      <c r="A658" s="632"/>
      <c r="B658" s="175"/>
      <c r="C658" s="204"/>
      <c r="D658" s="161"/>
      <c r="E658" s="161"/>
      <c r="F658" s="782"/>
      <c r="G658" s="783"/>
    </row>
    <row r="659" spans="1:7" s="154" customFormat="1" ht="15.75" customHeight="1" x14ac:dyDescent="0.2">
      <c r="A659" s="632"/>
      <c r="B659" s="175"/>
      <c r="C659" s="204"/>
      <c r="D659" s="161"/>
      <c r="E659" s="161"/>
      <c r="F659" s="782"/>
      <c r="G659" s="783"/>
    </row>
    <row r="660" spans="1:7" s="154" customFormat="1" ht="15.75" customHeight="1" x14ac:dyDescent="0.2">
      <c r="A660" s="632"/>
      <c r="B660" s="175"/>
      <c r="C660" s="204"/>
      <c r="D660" s="161"/>
      <c r="E660" s="161"/>
      <c r="F660" s="782"/>
      <c r="G660" s="783"/>
    </row>
    <row r="661" spans="1:7" s="154" customFormat="1" ht="15.75" customHeight="1" x14ac:dyDescent="0.2">
      <c r="A661" s="632"/>
      <c r="B661" s="175"/>
      <c r="C661" s="204"/>
      <c r="D661" s="161"/>
      <c r="E661" s="161"/>
      <c r="F661" s="782"/>
      <c r="G661" s="783"/>
    </row>
    <row r="662" spans="1:7" s="154" customFormat="1" ht="15.75" customHeight="1" x14ac:dyDescent="0.2">
      <c r="A662" s="632"/>
      <c r="B662" s="175"/>
      <c r="C662" s="204"/>
      <c r="D662" s="161"/>
      <c r="E662" s="161"/>
      <c r="F662" s="782"/>
      <c r="G662" s="783"/>
    </row>
    <row r="663" spans="1:7" s="154" customFormat="1" ht="15.75" customHeight="1" x14ac:dyDescent="0.2">
      <c r="A663" s="632"/>
      <c r="B663" s="175"/>
      <c r="C663" s="204"/>
      <c r="D663" s="161"/>
      <c r="E663" s="161"/>
      <c r="F663" s="782"/>
      <c r="G663" s="783"/>
    </row>
    <row r="664" spans="1:7" s="154" customFormat="1" ht="15.75" customHeight="1" x14ac:dyDescent="0.2">
      <c r="A664" s="632"/>
      <c r="B664" s="175"/>
      <c r="C664" s="204"/>
      <c r="D664" s="161"/>
      <c r="E664" s="161"/>
      <c r="F664" s="782"/>
      <c r="G664" s="783"/>
    </row>
    <row r="665" spans="1:7" s="154" customFormat="1" ht="15.75" customHeight="1" x14ac:dyDescent="0.2">
      <c r="A665" s="632"/>
      <c r="B665" s="175"/>
      <c r="C665" s="204"/>
      <c r="D665" s="161"/>
      <c r="E665" s="161"/>
      <c r="F665" s="782"/>
      <c r="G665" s="783"/>
    </row>
    <row r="666" spans="1:7" s="154" customFormat="1" ht="15.75" customHeight="1" x14ac:dyDescent="0.2">
      <c r="A666" s="632"/>
      <c r="B666" s="175"/>
      <c r="C666" s="204"/>
      <c r="D666" s="161"/>
      <c r="E666" s="161"/>
      <c r="F666" s="782"/>
      <c r="G666" s="783"/>
    </row>
    <row r="667" spans="1:7" s="154" customFormat="1" ht="15.75" customHeight="1" x14ac:dyDescent="0.2">
      <c r="A667" s="632"/>
      <c r="B667" s="175"/>
      <c r="C667" s="204"/>
      <c r="D667" s="161"/>
      <c r="E667" s="161"/>
      <c r="F667" s="782"/>
      <c r="G667" s="783"/>
    </row>
    <row r="668" spans="1:7" s="154" customFormat="1" ht="15.75" customHeight="1" x14ac:dyDescent="0.2">
      <c r="A668" s="632"/>
      <c r="B668" s="175"/>
      <c r="C668" s="204"/>
      <c r="D668" s="161"/>
      <c r="E668" s="161"/>
      <c r="F668" s="782"/>
      <c r="G668" s="783"/>
    </row>
    <row r="669" spans="1:7" s="154" customFormat="1" ht="15.75" customHeight="1" x14ac:dyDescent="0.2">
      <c r="A669" s="632"/>
      <c r="B669" s="175"/>
      <c r="C669" s="204"/>
      <c r="D669" s="161"/>
      <c r="E669" s="161"/>
      <c r="F669" s="782"/>
      <c r="G669" s="783"/>
    </row>
    <row r="670" spans="1:7" s="154" customFormat="1" ht="15.75" customHeight="1" x14ac:dyDescent="0.2">
      <c r="A670" s="632"/>
      <c r="B670" s="175"/>
      <c r="C670" s="204"/>
      <c r="D670" s="161"/>
      <c r="E670" s="161"/>
      <c r="F670" s="782"/>
      <c r="G670" s="783"/>
    </row>
    <row r="671" spans="1:7" s="154" customFormat="1" ht="15.75" customHeight="1" x14ac:dyDescent="0.2">
      <c r="A671" s="632"/>
      <c r="B671" s="175"/>
      <c r="C671" s="204"/>
      <c r="D671" s="161"/>
      <c r="E671" s="161"/>
      <c r="F671" s="782"/>
      <c r="G671" s="783"/>
    </row>
    <row r="672" spans="1:7" s="154" customFormat="1" ht="15.75" customHeight="1" x14ac:dyDescent="0.2">
      <c r="A672" s="632"/>
      <c r="B672" s="175"/>
      <c r="C672" s="204"/>
      <c r="D672" s="161"/>
      <c r="E672" s="161"/>
      <c r="F672" s="782"/>
      <c r="G672" s="783"/>
    </row>
    <row r="673" spans="1:7" s="154" customFormat="1" ht="15.75" customHeight="1" x14ac:dyDescent="0.2">
      <c r="A673" s="632"/>
      <c r="B673" s="175"/>
      <c r="C673" s="204"/>
      <c r="D673" s="161"/>
      <c r="E673" s="161"/>
      <c r="F673" s="782"/>
      <c r="G673" s="783"/>
    </row>
    <row r="674" spans="1:7" s="154" customFormat="1" ht="15.75" customHeight="1" x14ac:dyDescent="0.2">
      <c r="A674" s="632"/>
      <c r="B674" s="175"/>
      <c r="C674" s="204"/>
      <c r="D674" s="161"/>
      <c r="E674" s="161"/>
      <c r="F674" s="782"/>
      <c r="G674" s="783"/>
    </row>
    <row r="675" spans="1:7" s="154" customFormat="1" ht="15.75" customHeight="1" x14ac:dyDescent="0.2">
      <c r="A675" s="632"/>
      <c r="B675" s="175"/>
      <c r="C675" s="204"/>
      <c r="D675" s="161"/>
      <c r="E675" s="161"/>
      <c r="F675" s="782"/>
      <c r="G675" s="783"/>
    </row>
    <row r="676" spans="1:7" s="154" customFormat="1" ht="15.75" customHeight="1" x14ac:dyDescent="0.2">
      <c r="A676" s="632"/>
      <c r="B676" s="175"/>
      <c r="C676" s="204"/>
      <c r="D676" s="161"/>
      <c r="E676" s="161"/>
      <c r="F676" s="782"/>
      <c r="G676" s="783"/>
    </row>
    <row r="677" spans="1:7" s="154" customFormat="1" ht="15.75" customHeight="1" x14ac:dyDescent="0.2">
      <c r="A677" s="632"/>
      <c r="B677" s="175"/>
      <c r="C677" s="204"/>
      <c r="D677" s="161"/>
      <c r="E677" s="161"/>
      <c r="F677" s="782"/>
      <c r="G677" s="783"/>
    </row>
    <row r="678" spans="1:7" s="154" customFormat="1" ht="15.75" customHeight="1" x14ac:dyDescent="0.2">
      <c r="A678" s="632"/>
      <c r="B678" s="175"/>
      <c r="C678" s="204"/>
      <c r="D678" s="161"/>
      <c r="E678" s="161"/>
      <c r="F678" s="782"/>
      <c r="G678" s="783"/>
    </row>
    <row r="679" spans="1:7" s="154" customFormat="1" ht="15.75" customHeight="1" x14ac:dyDescent="0.2">
      <c r="A679" s="632"/>
      <c r="B679" s="175"/>
      <c r="C679" s="204"/>
      <c r="D679" s="161"/>
      <c r="E679" s="161"/>
      <c r="F679" s="782"/>
      <c r="G679" s="783"/>
    </row>
    <row r="680" spans="1:7" s="154" customFormat="1" ht="15.75" customHeight="1" x14ac:dyDescent="0.2">
      <c r="A680" s="632"/>
      <c r="B680" s="175"/>
      <c r="C680" s="204"/>
      <c r="D680" s="161"/>
      <c r="E680" s="161"/>
      <c r="F680" s="782"/>
      <c r="G680" s="783"/>
    </row>
    <row r="681" spans="1:7" s="154" customFormat="1" ht="15.75" customHeight="1" x14ac:dyDescent="0.2">
      <c r="A681" s="632"/>
      <c r="B681" s="175"/>
      <c r="C681" s="204"/>
      <c r="D681" s="161"/>
      <c r="E681" s="161"/>
      <c r="F681" s="782"/>
      <c r="G681" s="783"/>
    </row>
    <row r="682" spans="1:7" s="154" customFormat="1" ht="15.75" customHeight="1" x14ac:dyDescent="0.2">
      <c r="A682" s="632"/>
      <c r="B682" s="175"/>
      <c r="C682" s="204"/>
      <c r="D682" s="161"/>
      <c r="E682" s="161"/>
      <c r="F682" s="782"/>
      <c r="G682" s="783"/>
    </row>
    <row r="683" spans="1:7" s="154" customFormat="1" ht="15.75" customHeight="1" x14ac:dyDescent="0.2">
      <c r="A683" s="632"/>
      <c r="B683" s="175"/>
      <c r="C683" s="204"/>
      <c r="D683" s="161"/>
      <c r="E683" s="161"/>
      <c r="F683" s="782"/>
      <c r="G683" s="783"/>
    </row>
    <row r="684" spans="1:7" s="154" customFormat="1" ht="15.75" customHeight="1" x14ac:dyDescent="0.2">
      <c r="A684" s="632"/>
      <c r="B684" s="175"/>
      <c r="C684" s="204"/>
      <c r="D684" s="161"/>
      <c r="E684" s="161"/>
      <c r="F684" s="782"/>
      <c r="G684" s="783"/>
    </row>
    <row r="685" spans="1:7" s="154" customFormat="1" ht="15.75" customHeight="1" x14ac:dyDescent="0.2">
      <c r="A685" s="632"/>
      <c r="B685" s="175"/>
      <c r="C685" s="204"/>
      <c r="D685" s="161"/>
      <c r="E685" s="161"/>
      <c r="F685" s="782"/>
      <c r="G685" s="783"/>
    </row>
    <row r="686" spans="1:7" s="154" customFormat="1" ht="15.75" customHeight="1" x14ac:dyDescent="0.2">
      <c r="A686" s="632"/>
      <c r="B686" s="175"/>
      <c r="C686" s="204"/>
      <c r="D686" s="161"/>
      <c r="E686" s="161"/>
      <c r="F686" s="782"/>
      <c r="G686" s="783"/>
    </row>
    <row r="687" spans="1:7" s="154" customFormat="1" ht="15.75" customHeight="1" x14ac:dyDescent="0.2">
      <c r="A687" s="632"/>
      <c r="B687" s="175"/>
      <c r="C687" s="204"/>
      <c r="D687" s="161"/>
      <c r="E687" s="161"/>
      <c r="F687" s="782"/>
      <c r="G687" s="783"/>
    </row>
    <row r="688" spans="1:7" s="154" customFormat="1" ht="15.75" customHeight="1" x14ac:dyDescent="0.2">
      <c r="A688" s="632"/>
      <c r="B688" s="175"/>
      <c r="C688" s="204"/>
      <c r="D688" s="161"/>
      <c r="E688" s="161"/>
      <c r="F688" s="782"/>
      <c r="G688" s="783"/>
    </row>
    <row r="689" spans="1:7" s="154" customFormat="1" ht="15.75" customHeight="1" x14ac:dyDescent="0.2">
      <c r="A689" s="632"/>
      <c r="B689" s="175"/>
      <c r="C689" s="204"/>
      <c r="D689" s="161"/>
      <c r="E689" s="161"/>
      <c r="F689" s="782"/>
      <c r="G689" s="783"/>
    </row>
    <row r="690" spans="1:7" s="154" customFormat="1" ht="15.75" customHeight="1" x14ac:dyDescent="0.2">
      <c r="A690" s="632"/>
      <c r="B690" s="175"/>
      <c r="C690" s="204"/>
      <c r="D690" s="161"/>
      <c r="E690" s="161"/>
      <c r="F690" s="782"/>
      <c r="G690" s="783"/>
    </row>
    <row r="691" spans="1:7" s="154" customFormat="1" ht="15.75" customHeight="1" x14ac:dyDescent="0.2">
      <c r="A691" s="632"/>
      <c r="B691" s="175"/>
      <c r="C691" s="204"/>
      <c r="D691" s="161"/>
      <c r="E691" s="161"/>
      <c r="F691" s="782"/>
      <c r="G691" s="783"/>
    </row>
    <row r="692" spans="1:7" s="154" customFormat="1" ht="15.75" customHeight="1" x14ac:dyDescent="0.2">
      <c r="A692" s="632"/>
      <c r="B692" s="175"/>
      <c r="C692" s="204"/>
      <c r="D692" s="161"/>
      <c r="E692" s="161"/>
      <c r="F692" s="782"/>
      <c r="G692" s="783"/>
    </row>
    <row r="693" spans="1:7" s="154" customFormat="1" ht="15.75" customHeight="1" x14ac:dyDescent="0.2">
      <c r="A693" s="632"/>
      <c r="B693" s="175"/>
      <c r="C693" s="204"/>
      <c r="D693" s="161"/>
      <c r="E693" s="161"/>
      <c r="F693" s="782"/>
      <c r="G693" s="783"/>
    </row>
    <row r="694" spans="1:7" s="154" customFormat="1" ht="15.75" customHeight="1" x14ac:dyDescent="0.2">
      <c r="A694" s="632"/>
      <c r="B694" s="175"/>
      <c r="C694" s="204"/>
      <c r="D694" s="161"/>
      <c r="E694" s="161"/>
      <c r="F694" s="782"/>
      <c r="G694" s="783"/>
    </row>
    <row r="695" spans="1:7" s="154" customFormat="1" ht="15.75" customHeight="1" x14ac:dyDescent="0.2">
      <c r="A695" s="632"/>
      <c r="B695" s="175"/>
      <c r="C695" s="204"/>
      <c r="D695" s="161"/>
      <c r="E695" s="161"/>
      <c r="F695" s="782"/>
      <c r="G695" s="783"/>
    </row>
    <row r="696" spans="1:7" s="154" customFormat="1" ht="15.75" customHeight="1" x14ac:dyDescent="0.2">
      <c r="A696" s="632"/>
      <c r="B696" s="175"/>
      <c r="C696" s="204"/>
      <c r="D696" s="161"/>
      <c r="E696" s="161"/>
      <c r="F696" s="782"/>
      <c r="G696" s="783"/>
    </row>
    <row r="697" spans="1:7" s="154" customFormat="1" ht="15.75" customHeight="1" x14ac:dyDescent="0.2">
      <c r="A697" s="632"/>
      <c r="B697" s="175"/>
      <c r="C697" s="204"/>
      <c r="D697" s="161"/>
      <c r="E697" s="161"/>
      <c r="F697" s="782"/>
      <c r="G697" s="783"/>
    </row>
    <row r="698" spans="1:7" s="154" customFormat="1" ht="15.75" customHeight="1" x14ac:dyDescent="0.2">
      <c r="A698" s="632"/>
      <c r="B698" s="175"/>
      <c r="C698" s="204"/>
      <c r="D698" s="161"/>
      <c r="E698" s="161"/>
      <c r="F698" s="782"/>
      <c r="G698" s="783"/>
    </row>
    <row r="699" spans="1:7" s="154" customFormat="1" ht="15.75" customHeight="1" x14ac:dyDescent="0.2">
      <c r="A699" s="632"/>
      <c r="B699" s="175"/>
      <c r="C699" s="204"/>
      <c r="D699" s="161"/>
      <c r="E699" s="161"/>
      <c r="F699" s="782"/>
      <c r="G699" s="783"/>
    </row>
    <row r="700" spans="1:7" s="154" customFormat="1" ht="15.75" customHeight="1" x14ac:dyDescent="0.2">
      <c r="A700" s="632"/>
      <c r="B700" s="175"/>
      <c r="C700" s="204"/>
      <c r="D700" s="161"/>
      <c r="E700" s="161"/>
      <c r="F700" s="782"/>
      <c r="G700" s="783"/>
    </row>
    <row r="701" spans="1:7" s="154" customFormat="1" ht="15.75" customHeight="1" x14ac:dyDescent="0.2">
      <c r="A701" s="632"/>
      <c r="B701" s="175"/>
      <c r="C701" s="204"/>
      <c r="D701" s="161"/>
      <c r="E701" s="161"/>
      <c r="F701" s="782"/>
      <c r="G701" s="783"/>
    </row>
    <row r="702" spans="1:7" s="154" customFormat="1" ht="15.75" customHeight="1" x14ac:dyDescent="0.2">
      <c r="A702" s="632"/>
      <c r="B702" s="175"/>
      <c r="C702" s="204"/>
      <c r="D702" s="161"/>
      <c r="E702" s="161"/>
      <c r="F702" s="782"/>
      <c r="G702" s="783"/>
    </row>
    <row r="703" spans="1:7" s="154" customFormat="1" ht="15.75" customHeight="1" x14ac:dyDescent="0.2">
      <c r="A703" s="632"/>
      <c r="B703" s="175"/>
      <c r="C703" s="204"/>
      <c r="D703" s="161"/>
      <c r="E703" s="161"/>
      <c r="F703" s="782"/>
      <c r="G703" s="783"/>
    </row>
    <row r="704" spans="1:7" s="154" customFormat="1" ht="15.75" customHeight="1" x14ac:dyDescent="0.2">
      <c r="A704" s="632"/>
      <c r="B704" s="175"/>
      <c r="C704" s="204"/>
      <c r="D704" s="161"/>
      <c r="E704" s="161"/>
      <c r="F704" s="782"/>
      <c r="G704" s="783"/>
    </row>
    <row r="705" spans="1:7" s="154" customFormat="1" ht="15.75" customHeight="1" x14ac:dyDescent="0.2">
      <c r="A705" s="632"/>
      <c r="B705" s="175"/>
      <c r="C705" s="204"/>
      <c r="D705" s="161"/>
      <c r="E705" s="161"/>
      <c r="F705" s="782"/>
      <c r="G705" s="783"/>
    </row>
    <row r="706" spans="1:7" s="154" customFormat="1" ht="15.75" customHeight="1" x14ac:dyDescent="0.2">
      <c r="A706" s="632"/>
      <c r="B706" s="175"/>
      <c r="C706" s="204"/>
      <c r="D706" s="161"/>
      <c r="E706" s="161"/>
      <c r="F706" s="782"/>
      <c r="G706" s="783"/>
    </row>
    <row r="707" spans="1:7" s="154" customFormat="1" ht="15.75" customHeight="1" x14ac:dyDescent="0.2">
      <c r="A707" s="632"/>
      <c r="B707" s="175"/>
      <c r="C707" s="204"/>
      <c r="D707" s="161"/>
      <c r="E707" s="161"/>
      <c r="F707" s="782"/>
      <c r="G707" s="783"/>
    </row>
    <row r="708" spans="1:7" s="154" customFormat="1" ht="15.75" customHeight="1" x14ac:dyDescent="0.2">
      <c r="A708" s="632"/>
      <c r="B708" s="175"/>
      <c r="C708" s="204"/>
      <c r="D708" s="161"/>
      <c r="E708" s="161"/>
      <c r="F708" s="782"/>
      <c r="G708" s="783"/>
    </row>
    <row r="709" spans="1:7" s="154" customFormat="1" ht="15.75" customHeight="1" x14ac:dyDescent="0.2">
      <c r="A709" s="632"/>
      <c r="B709" s="175"/>
      <c r="C709" s="204"/>
      <c r="D709" s="161"/>
      <c r="E709" s="161"/>
      <c r="F709" s="782"/>
      <c r="G709" s="783"/>
    </row>
    <row r="710" spans="1:7" s="154" customFormat="1" ht="15.75" customHeight="1" x14ac:dyDescent="0.2">
      <c r="A710" s="632"/>
      <c r="B710" s="175"/>
      <c r="C710" s="204"/>
      <c r="D710" s="161"/>
      <c r="E710" s="161"/>
      <c r="F710" s="782"/>
      <c r="G710" s="783"/>
    </row>
    <row r="711" spans="1:7" s="154" customFormat="1" ht="15.75" customHeight="1" x14ac:dyDescent="0.2">
      <c r="A711" s="632"/>
      <c r="B711" s="175"/>
      <c r="C711" s="204"/>
      <c r="D711" s="161"/>
      <c r="E711" s="161"/>
      <c r="F711" s="782"/>
      <c r="G711" s="783"/>
    </row>
    <row r="712" spans="1:7" s="154" customFormat="1" ht="15.75" customHeight="1" x14ac:dyDescent="0.2">
      <c r="A712" s="632"/>
      <c r="B712" s="175"/>
      <c r="C712" s="204"/>
      <c r="D712" s="161"/>
      <c r="E712" s="161"/>
      <c r="F712" s="782"/>
      <c r="G712" s="783"/>
    </row>
    <row r="713" spans="1:7" s="154" customFormat="1" ht="15.75" customHeight="1" x14ac:dyDescent="0.2">
      <c r="A713" s="632"/>
      <c r="B713" s="175"/>
      <c r="C713" s="204"/>
      <c r="D713" s="161"/>
      <c r="E713" s="161"/>
      <c r="F713" s="782"/>
      <c r="G713" s="783"/>
    </row>
    <row r="714" spans="1:7" s="154" customFormat="1" ht="15.75" customHeight="1" x14ac:dyDescent="0.2">
      <c r="A714" s="632"/>
      <c r="B714" s="175"/>
      <c r="C714" s="204"/>
      <c r="D714" s="161"/>
      <c r="E714" s="161"/>
      <c r="F714" s="782"/>
      <c r="G714" s="783"/>
    </row>
    <row r="715" spans="1:7" s="154" customFormat="1" ht="15.75" customHeight="1" x14ac:dyDescent="0.2">
      <c r="A715" s="632"/>
      <c r="B715" s="175"/>
      <c r="C715" s="204"/>
      <c r="D715" s="161"/>
      <c r="E715" s="161"/>
      <c r="F715" s="782"/>
      <c r="G715" s="783"/>
    </row>
    <row r="716" spans="1:7" s="154" customFormat="1" ht="15.75" customHeight="1" x14ac:dyDescent="0.2">
      <c r="A716" s="632"/>
      <c r="B716" s="175"/>
      <c r="C716" s="204"/>
      <c r="D716" s="161"/>
      <c r="E716" s="161"/>
      <c r="F716" s="782"/>
      <c r="G716" s="783"/>
    </row>
    <row r="717" spans="1:7" s="154" customFormat="1" ht="15.75" customHeight="1" x14ac:dyDescent="0.2">
      <c r="A717" s="632"/>
      <c r="B717" s="175"/>
      <c r="C717" s="204"/>
      <c r="D717" s="161"/>
      <c r="E717" s="161"/>
      <c r="F717" s="782"/>
      <c r="G717" s="783"/>
    </row>
    <row r="718" spans="1:7" s="154" customFormat="1" ht="15.75" customHeight="1" x14ac:dyDescent="0.2">
      <c r="A718" s="632"/>
      <c r="B718" s="175"/>
      <c r="C718" s="204"/>
      <c r="D718" s="161"/>
      <c r="E718" s="161"/>
      <c r="F718" s="782"/>
      <c r="G718" s="783"/>
    </row>
    <row r="719" spans="1:7" s="154" customFormat="1" ht="15.75" customHeight="1" x14ac:dyDescent="0.2">
      <c r="A719" s="632"/>
      <c r="B719" s="175"/>
      <c r="C719" s="204"/>
      <c r="D719" s="161"/>
      <c r="E719" s="161"/>
      <c r="F719" s="782"/>
      <c r="G719" s="783"/>
    </row>
    <row r="720" spans="1:7" s="154" customFormat="1" ht="15.75" customHeight="1" x14ac:dyDescent="0.2">
      <c r="A720" s="632"/>
      <c r="B720" s="175"/>
      <c r="C720" s="204"/>
      <c r="D720" s="161"/>
      <c r="E720" s="161"/>
      <c r="F720" s="782"/>
      <c r="G720" s="783"/>
    </row>
    <row r="721" spans="1:7" s="154" customFormat="1" ht="15.75" customHeight="1" x14ac:dyDescent="0.2">
      <c r="A721" s="632"/>
      <c r="B721" s="175"/>
      <c r="C721" s="204"/>
      <c r="D721" s="161"/>
      <c r="E721" s="161"/>
      <c r="F721" s="782"/>
      <c r="G721" s="783"/>
    </row>
    <row r="722" spans="1:7" s="154" customFormat="1" ht="15.75" customHeight="1" x14ac:dyDescent="0.2">
      <c r="A722" s="632"/>
      <c r="B722" s="175"/>
      <c r="C722" s="204"/>
      <c r="D722" s="161"/>
      <c r="E722" s="161"/>
      <c r="F722" s="782"/>
      <c r="G722" s="783"/>
    </row>
    <row r="723" spans="1:7" s="154" customFormat="1" ht="15.75" customHeight="1" x14ac:dyDescent="0.2">
      <c r="A723" s="632"/>
      <c r="B723" s="175"/>
      <c r="C723" s="204"/>
      <c r="D723" s="161"/>
      <c r="E723" s="161"/>
      <c r="F723" s="782"/>
      <c r="G723" s="783"/>
    </row>
    <row r="724" spans="1:7" s="154" customFormat="1" ht="15.75" customHeight="1" x14ac:dyDescent="0.2">
      <c r="A724" s="632"/>
      <c r="B724" s="175"/>
      <c r="C724" s="204"/>
      <c r="D724" s="161"/>
      <c r="E724" s="161"/>
      <c r="F724" s="782"/>
      <c r="G724" s="783"/>
    </row>
    <row r="725" spans="1:7" s="154" customFormat="1" ht="15.75" customHeight="1" x14ac:dyDescent="0.2">
      <c r="A725" s="632"/>
      <c r="B725" s="175"/>
      <c r="C725" s="204"/>
      <c r="D725" s="161"/>
      <c r="E725" s="161"/>
      <c r="F725" s="782"/>
      <c r="G725" s="783"/>
    </row>
    <row r="726" spans="1:7" s="154" customFormat="1" ht="15.75" customHeight="1" x14ac:dyDescent="0.2">
      <c r="A726" s="632"/>
      <c r="B726" s="175"/>
      <c r="C726" s="204"/>
      <c r="D726" s="161"/>
      <c r="E726" s="161"/>
      <c r="F726" s="782"/>
      <c r="G726" s="783"/>
    </row>
    <row r="727" spans="1:7" s="154" customFormat="1" ht="15.75" customHeight="1" x14ac:dyDescent="0.2">
      <c r="A727" s="632"/>
      <c r="B727" s="175"/>
      <c r="C727" s="204"/>
      <c r="D727" s="161"/>
      <c r="E727" s="161"/>
      <c r="F727" s="782"/>
      <c r="G727" s="783"/>
    </row>
    <row r="728" spans="1:7" s="154" customFormat="1" ht="15.75" customHeight="1" x14ac:dyDescent="0.2">
      <c r="A728" s="632"/>
      <c r="B728" s="175"/>
      <c r="C728" s="204"/>
      <c r="D728" s="161"/>
      <c r="E728" s="161"/>
      <c r="F728" s="782"/>
      <c r="G728" s="783"/>
    </row>
    <row r="729" spans="1:7" s="154" customFormat="1" ht="15.75" customHeight="1" x14ac:dyDescent="0.2">
      <c r="A729" s="632"/>
      <c r="B729" s="175"/>
      <c r="C729" s="204"/>
      <c r="D729" s="161"/>
      <c r="E729" s="161"/>
      <c r="F729" s="782"/>
      <c r="G729" s="783"/>
    </row>
    <row r="730" spans="1:7" s="154" customFormat="1" ht="15.75" customHeight="1" x14ac:dyDescent="0.2">
      <c r="A730" s="632"/>
      <c r="B730" s="175"/>
      <c r="C730" s="204"/>
      <c r="D730" s="161"/>
      <c r="E730" s="161"/>
      <c r="F730" s="782"/>
      <c r="G730" s="783"/>
    </row>
    <row r="731" spans="1:7" s="154" customFormat="1" ht="15.75" customHeight="1" x14ac:dyDescent="0.2">
      <c r="A731" s="632"/>
      <c r="B731" s="175"/>
      <c r="C731" s="204"/>
      <c r="D731" s="161"/>
      <c r="E731" s="161"/>
      <c r="F731" s="782"/>
      <c r="G731" s="783"/>
    </row>
    <row r="732" spans="1:7" s="154" customFormat="1" ht="15.75" customHeight="1" x14ac:dyDescent="0.2">
      <c r="A732" s="632"/>
      <c r="B732" s="175"/>
      <c r="C732" s="204"/>
      <c r="D732" s="161"/>
      <c r="E732" s="161"/>
      <c r="F732" s="782"/>
      <c r="G732" s="783"/>
    </row>
    <row r="733" spans="1:7" s="154" customFormat="1" ht="15.75" customHeight="1" x14ac:dyDescent="0.2">
      <c r="A733" s="632"/>
      <c r="B733" s="175"/>
      <c r="C733" s="204"/>
      <c r="D733" s="161"/>
      <c r="E733" s="161"/>
      <c r="F733" s="782"/>
      <c r="G733" s="783"/>
    </row>
    <row r="734" spans="1:7" s="154" customFormat="1" ht="15.75" customHeight="1" x14ac:dyDescent="0.2">
      <c r="A734" s="632"/>
      <c r="B734" s="175"/>
      <c r="C734" s="204"/>
      <c r="D734" s="161"/>
      <c r="E734" s="161"/>
      <c r="F734" s="782"/>
      <c r="G734" s="783"/>
    </row>
    <row r="735" spans="1:7" s="154" customFormat="1" ht="15.75" customHeight="1" x14ac:dyDescent="0.2">
      <c r="A735" s="632"/>
      <c r="B735" s="175"/>
      <c r="C735" s="204"/>
      <c r="D735" s="161"/>
      <c r="E735" s="161"/>
      <c r="F735" s="782"/>
      <c r="G735" s="783"/>
    </row>
    <row r="736" spans="1:7" s="154" customFormat="1" ht="15.75" customHeight="1" x14ac:dyDescent="0.2">
      <c r="A736" s="632"/>
      <c r="B736" s="175"/>
      <c r="C736" s="204"/>
      <c r="D736" s="161"/>
      <c r="E736" s="161"/>
      <c r="F736" s="782"/>
      <c r="G736" s="783"/>
    </row>
    <row r="737" spans="1:7" s="154" customFormat="1" ht="15.75" customHeight="1" x14ac:dyDescent="0.2">
      <c r="A737" s="632"/>
      <c r="B737" s="175"/>
      <c r="C737" s="204"/>
      <c r="D737" s="161"/>
      <c r="E737" s="161"/>
      <c r="F737" s="782"/>
      <c r="G737" s="783"/>
    </row>
    <row r="738" spans="1:7" s="154" customFormat="1" ht="15.75" customHeight="1" x14ac:dyDescent="0.2">
      <c r="A738" s="632"/>
      <c r="B738" s="175"/>
      <c r="C738" s="204"/>
      <c r="D738" s="161"/>
      <c r="E738" s="161"/>
      <c r="F738" s="782"/>
      <c r="G738" s="783"/>
    </row>
    <row r="739" spans="1:7" s="154" customFormat="1" ht="15.75" customHeight="1" x14ac:dyDescent="0.2">
      <c r="A739" s="632"/>
      <c r="B739" s="175"/>
      <c r="C739" s="204"/>
      <c r="D739" s="161"/>
      <c r="E739" s="161"/>
      <c r="F739" s="782"/>
      <c r="G739" s="783"/>
    </row>
    <row r="740" spans="1:7" s="154" customFormat="1" ht="15.75" customHeight="1" x14ac:dyDescent="0.2">
      <c r="A740" s="632"/>
      <c r="B740" s="175"/>
      <c r="C740" s="204"/>
      <c r="D740" s="161"/>
      <c r="E740" s="161"/>
      <c r="F740" s="782"/>
      <c r="G740" s="783"/>
    </row>
    <row r="741" spans="1:7" s="154" customFormat="1" ht="15.75" customHeight="1" x14ac:dyDescent="0.2">
      <c r="A741" s="632"/>
      <c r="B741" s="175"/>
      <c r="C741" s="204"/>
      <c r="D741" s="161"/>
      <c r="E741" s="161"/>
      <c r="F741" s="782"/>
      <c r="G741" s="783"/>
    </row>
    <row r="742" spans="1:7" s="154" customFormat="1" ht="15.75" customHeight="1" x14ac:dyDescent="0.2">
      <c r="A742" s="632"/>
      <c r="B742" s="175"/>
      <c r="C742" s="204"/>
      <c r="D742" s="161"/>
      <c r="E742" s="161"/>
      <c r="F742" s="782"/>
      <c r="G742" s="783"/>
    </row>
    <row r="743" spans="1:7" s="154" customFormat="1" ht="15.75" customHeight="1" x14ac:dyDescent="0.2">
      <c r="A743" s="632"/>
      <c r="B743" s="175"/>
      <c r="C743" s="204"/>
      <c r="D743" s="161"/>
      <c r="E743" s="161"/>
      <c r="F743" s="782"/>
      <c r="G743" s="783"/>
    </row>
    <row r="744" spans="1:7" s="154" customFormat="1" ht="15.75" customHeight="1" x14ac:dyDescent="0.2">
      <c r="A744" s="632"/>
      <c r="B744" s="175"/>
      <c r="C744" s="204"/>
      <c r="D744" s="161"/>
      <c r="E744" s="161"/>
      <c r="F744" s="782"/>
      <c r="G744" s="783"/>
    </row>
    <row r="745" spans="1:7" s="154" customFormat="1" ht="15.75" customHeight="1" x14ac:dyDescent="0.2">
      <c r="A745" s="632"/>
      <c r="B745" s="175"/>
      <c r="C745" s="204"/>
      <c r="D745" s="161"/>
      <c r="E745" s="161"/>
      <c r="F745" s="782"/>
      <c r="G745" s="783"/>
    </row>
    <row r="746" spans="1:7" s="154" customFormat="1" ht="15.75" customHeight="1" x14ac:dyDescent="0.2">
      <c r="A746" s="632"/>
      <c r="B746" s="175"/>
      <c r="C746" s="204"/>
      <c r="D746" s="161"/>
      <c r="E746" s="161"/>
      <c r="F746" s="782"/>
      <c r="G746" s="783"/>
    </row>
    <row r="747" spans="1:7" s="154" customFormat="1" ht="15.75" customHeight="1" x14ac:dyDescent="0.2">
      <c r="A747" s="632"/>
      <c r="B747" s="175"/>
      <c r="C747" s="204"/>
      <c r="D747" s="161"/>
      <c r="E747" s="161"/>
      <c r="F747" s="782"/>
      <c r="G747" s="783"/>
    </row>
    <row r="748" spans="1:7" s="154" customFormat="1" ht="15.75" customHeight="1" x14ac:dyDescent="0.2">
      <c r="A748" s="632"/>
      <c r="B748" s="175"/>
      <c r="C748" s="204"/>
      <c r="D748" s="161"/>
      <c r="E748" s="161"/>
      <c r="F748" s="782"/>
      <c r="G748" s="783"/>
    </row>
    <row r="749" spans="1:7" s="154" customFormat="1" ht="15.75" customHeight="1" x14ac:dyDescent="0.2">
      <c r="A749" s="632"/>
      <c r="B749" s="175"/>
      <c r="C749" s="204"/>
      <c r="D749" s="161"/>
      <c r="E749" s="161"/>
      <c r="F749" s="782"/>
      <c r="G749" s="783"/>
    </row>
    <row r="750" spans="1:7" s="154" customFormat="1" ht="15.75" customHeight="1" x14ac:dyDescent="0.2">
      <c r="A750" s="632"/>
      <c r="B750" s="175"/>
      <c r="C750" s="204"/>
      <c r="D750" s="161"/>
      <c r="E750" s="161"/>
      <c r="F750" s="782"/>
      <c r="G750" s="783"/>
    </row>
    <row r="751" spans="1:7" s="154" customFormat="1" ht="15.75" customHeight="1" x14ac:dyDescent="0.2">
      <c r="A751" s="632"/>
      <c r="B751" s="175"/>
      <c r="C751" s="204"/>
      <c r="D751" s="161"/>
      <c r="E751" s="161"/>
      <c r="F751" s="782"/>
      <c r="G751" s="783"/>
    </row>
    <row r="752" spans="1:7" s="154" customFormat="1" ht="15.75" customHeight="1" x14ac:dyDescent="0.2">
      <c r="A752" s="632"/>
      <c r="B752" s="175"/>
      <c r="C752" s="204"/>
      <c r="D752" s="161"/>
      <c r="E752" s="161"/>
      <c r="F752" s="782"/>
      <c r="G752" s="783"/>
    </row>
    <row r="753" spans="1:7" s="154" customFormat="1" ht="15.75" customHeight="1" x14ac:dyDescent="0.2">
      <c r="A753" s="632"/>
      <c r="B753" s="175"/>
      <c r="C753" s="204"/>
      <c r="D753" s="161"/>
      <c r="E753" s="161"/>
      <c r="F753" s="782"/>
      <c r="G753" s="783"/>
    </row>
    <row r="754" spans="1:7" s="154" customFormat="1" ht="15.75" customHeight="1" x14ac:dyDescent="0.2">
      <c r="A754" s="632"/>
      <c r="B754" s="175"/>
      <c r="C754" s="204"/>
      <c r="D754" s="161"/>
      <c r="E754" s="161"/>
      <c r="F754" s="782"/>
      <c r="G754" s="783"/>
    </row>
    <row r="755" spans="1:7" s="154" customFormat="1" ht="15.75" customHeight="1" x14ac:dyDescent="0.2">
      <c r="A755" s="632"/>
      <c r="B755" s="175"/>
      <c r="C755" s="204"/>
      <c r="D755" s="161"/>
      <c r="E755" s="161"/>
      <c r="F755" s="782"/>
      <c r="G755" s="783"/>
    </row>
    <row r="756" spans="1:7" s="154" customFormat="1" ht="15.75" customHeight="1" x14ac:dyDescent="0.2">
      <c r="A756" s="632"/>
      <c r="B756" s="175"/>
      <c r="C756" s="204"/>
      <c r="D756" s="161"/>
      <c r="E756" s="161"/>
      <c r="F756" s="782"/>
      <c r="G756" s="783"/>
    </row>
    <row r="757" spans="1:7" s="154" customFormat="1" ht="15.75" customHeight="1" x14ac:dyDescent="0.2">
      <c r="A757" s="632"/>
      <c r="B757" s="175"/>
      <c r="C757" s="204"/>
      <c r="D757" s="161"/>
      <c r="E757" s="161"/>
      <c r="F757" s="782"/>
      <c r="G757" s="783"/>
    </row>
    <row r="758" spans="1:7" s="154" customFormat="1" ht="15.75" customHeight="1" x14ac:dyDescent="0.2">
      <c r="A758" s="632"/>
      <c r="B758" s="175"/>
      <c r="C758" s="204"/>
      <c r="D758" s="161"/>
      <c r="E758" s="161"/>
      <c r="F758" s="782"/>
      <c r="G758" s="783"/>
    </row>
    <row r="759" spans="1:7" s="154" customFormat="1" ht="15.75" customHeight="1" x14ac:dyDescent="0.2">
      <c r="A759" s="632"/>
      <c r="B759" s="175"/>
      <c r="C759" s="204"/>
      <c r="D759" s="161"/>
      <c r="E759" s="161"/>
      <c r="F759" s="782"/>
      <c r="G759" s="783"/>
    </row>
    <row r="760" spans="1:7" s="154" customFormat="1" ht="15.75" customHeight="1" x14ac:dyDescent="0.2">
      <c r="A760" s="632"/>
      <c r="B760" s="175"/>
      <c r="C760" s="204"/>
      <c r="D760" s="161"/>
      <c r="E760" s="161"/>
      <c r="F760" s="782"/>
      <c r="G760" s="783"/>
    </row>
    <row r="761" spans="1:7" s="154" customFormat="1" ht="15.75" customHeight="1" x14ac:dyDescent="0.2">
      <c r="A761" s="632"/>
      <c r="B761" s="175"/>
      <c r="C761" s="204"/>
      <c r="D761" s="161"/>
      <c r="E761" s="161"/>
      <c r="F761" s="782"/>
      <c r="G761" s="783"/>
    </row>
    <row r="762" spans="1:7" s="154" customFormat="1" ht="15.75" customHeight="1" x14ac:dyDescent="0.2">
      <c r="A762" s="632"/>
      <c r="B762" s="175"/>
      <c r="C762" s="204"/>
      <c r="D762" s="161"/>
      <c r="E762" s="161"/>
      <c r="F762" s="782"/>
      <c r="G762" s="783"/>
    </row>
    <row r="763" spans="1:7" s="154" customFormat="1" ht="15.75" customHeight="1" x14ac:dyDescent="0.2">
      <c r="A763" s="632"/>
      <c r="B763" s="175"/>
      <c r="C763" s="204"/>
      <c r="D763" s="161"/>
      <c r="E763" s="161"/>
      <c r="F763" s="782"/>
      <c r="G763" s="783"/>
    </row>
    <row r="764" spans="1:7" s="154" customFormat="1" ht="15.75" customHeight="1" x14ac:dyDescent="0.2">
      <c r="A764" s="632"/>
      <c r="B764" s="175"/>
      <c r="C764" s="204"/>
      <c r="D764" s="161"/>
      <c r="E764" s="161"/>
      <c r="F764" s="782"/>
      <c r="G764" s="783"/>
    </row>
    <row r="765" spans="1:7" s="154" customFormat="1" ht="15.75" customHeight="1" x14ac:dyDescent="0.2">
      <c r="A765" s="632"/>
      <c r="B765" s="175"/>
      <c r="C765" s="204"/>
      <c r="D765" s="161"/>
      <c r="E765" s="161"/>
      <c r="F765" s="782"/>
      <c r="G765" s="783"/>
    </row>
    <row r="766" spans="1:7" s="154" customFormat="1" ht="15.75" customHeight="1" x14ac:dyDescent="0.2">
      <c r="A766" s="632"/>
      <c r="B766" s="175"/>
      <c r="C766" s="204"/>
      <c r="D766" s="161"/>
      <c r="E766" s="161"/>
      <c r="F766" s="782"/>
      <c r="G766" s="783"/>
    </row>
    <row r="767" spans="1:7" s="154" customFormat="1" ht="15.75" customHeight="1" x14ac:dyDescent="0.2">
      <c r="A767" s="632"/>
      <c r="B767" s="175"/>
      <c r="C767" s="204"/>
      <c r="D767" s="161"/>
      <c r="E767" s="161"/>
      <c r="F767" s="782"/>
      <c r="G767" s="783"/>
    </row>
    <row r="768" spans="1:7" s="154" customFormat="1" ht="15.75" customHeight="1" x14ac:dyDescent="0.2">
      <c r="A768" s="632"/>
      <c r="B768" s="175"/>
      <c r="C768" s="204"/>
      <c r="D768" s="161"/>
      <c r="E768" s="161"/>
      <c r="F768" s="782"/>
      <c r="G768" s="783"/>
    </row>
    <row r="769" spans="1:7" s="154" customFormat="1" ht="15.75" customHeight="1" x14ac:dyDescent="0.2">
      <c r="A769" s="632"/>
      <c r="B769" s="175"/>
      <c r="C769" s="204"/>
      <c r="D769" s="161"/>
      <c r="E769" s="161"/>
      <c r="F769" s="782"/>
      <c r="G769" s="783"/>
    </row>
    <row r="770" spans="1:7" s="154" customFormat="1" ht="15.75" customHeight="1" x14ac:dyDescent="0.2">
      <c r="A770" s="632"/>
      <c r="B770" s="175"/>
      <c r="C770" s="204"/>
      <c r="D770" s="161"/>
      <c r="E770" s="161"/>
      <c r="F770" s="782"/>
      <c r="G770" s="783"/>
    </row>
    <row r="771" spans="1:7" s="154" customFormat="1" ht="15.75" customHeight="1" x14ac:dyDescent="0.2">
      <c r="A771" s="632"/>
      <c r="B771" s="175"/>
      <c r="C771" s="204"/>
      <c r="D771" s="161"/>
      <c r="E771" s="161"/>
      <c r="F771" s="782"/>
      <c r="G771" s="783"/>
    </row>
    <row r="772" spans="1:7" s="154" customFormat="1" ht="15.75" customHeight="1" x14ac:dyDescent="0.2">
      <c r="A772" s="632"/>
      <c r="B772" s="175"/>
      <c r="C772" s="204"/>
      <c r="D772" s="161"/>
      <c r="E772" s="161"/>
      <c r="F772" s="782"/>
      <c r="G772" s="783"/>
    </row>
    <row r="773" spans="1:7" s="154" customFormat="1" ht="15.75" customHeight="1" x14ac:dyDescent="0.2">
      <c r="A773" s="632"/>
      <c r="B773" s="175"/>
      <c r="C773" s="204"/>
      <c r="D773" s="161"/>
      <c r="E773" s="161"/>
      <c r="F773" s="782"/>
      <c r="G773" s="783"/>
    </row>
    <row r="774" spans="1:7" s="154" customFormat="1" ht="15.75" customHeight="1" x14ac:dyDescent="0.2">
      <c r="A774" s="632"/>
      <c r="B774" s="175"/>
      <c r="C774" s="204"/>
      <c r="D774" s="161"/>
      <c r="E774" s="161"/>
      <c r="F774" s="782"/>
      <c r="G774" s="783"/>
    </row>
    <row r="775" spans="1:7" s="154" customFormat="1" ht="15.75" customHeight="1" x14ac:dyDescent="0.2">
      <c r="A775" s="632"/>
      <c r="B775" s="175"/>
      <c r="C775" s="204"/>
      <c r="D775" s="161"/>
      <c r="E775" s="161"/>
      <c r="F775" s="782"/>
      <c r="G775" s="783"/>
    </row>
    <row r="776" spans="1:7" s="154" customFormat="1" ht="15.75" customHeight="1" x14ac:dyDescent="0.2">
      <c r="A776" s="632"/>
      <c r="B776" s="175"/>
      <c r="C776" s="204"/>
      <c r="D776" s="161"/>
      <c r="E776" s="161"/>
      <c r="F776" s="782"/>
      <c r="G776" s="783"/>
    </row>
    <row r="777" spans="1:7" s="154" customFormat="1" ht="15.75" customHeight="1" x14ac:dyDescent="0.2">
      <c r="A777" s="632"/>
      <c r="B777" s="175"/>
      <c r="C777" s="204"/>
      <c r="D777" s="161"/>
      <c r="E777" s="161"/>
      <c r="F777" s="782"/>
      <c r="G777" s="783"/>
    </row>
    <row r="778" spans="1:7" s="154" customFormat="1" ht="15.75" customHeight="1" x14ac:dyDescent="0.2">
      <c r="A778" s="632"/>
      <c r="B778" s="175"/>
      <c r="C778" s="204"/>
      <c r="D778" s="161"/>
      <c r="E778" s="161"/>
      <c r="F778" s="782"/>
      <c r="G778" s="783"/>
    </row>
    <row r="779" spans="1:7" s="154" customFormat="1" ht="15.75" customHeight="1" x14ac:dyDescent="0.2">
      <c r="A779" s="632"/>
      <c r="B779" s="175"/>
      <c r="C779" s="204"/>
      <c r="D779" s="161"/>
      <c r="E779" s="161"/>
      <c r="F779" s="782"/>
      <c r="G779" s="783"/>
    </row>
    <row r="780" spans="1:7" s="154" customFormat="1" ht="15.75" customHeight="1" x14ac:dyDescent="0.2">
      <c r="A780" s="632"/>
      <c r="B780" s="175"/>
      <c r="C780" s="204"/>
      <c r="D780" s="161"/>
      <c r="E780" s="161"/>
      <c r="F780" s="782"/>
      <c r="G780" s="783"/>
    </row>
    <row r="781" spans="1:7" s="154" customFormat="1" ht="15.75" customHeight="1" x14ac:dyDescent="0.2">
      <c r="A781" s="632"/>
      <c r="B781" s="175"/>
      <c r="C781" s="204"/>
      <c r="D781" s="161"/>
      <c r="E781" s="161"/>
      <c r="F781" s="782"/>
      <c r="G781" s="783"/>
    </row>
    <row r="782" spans="1:7" s="154" customFormat="1" ht="15.75" customHeight="1" x14ac:dyDescent="0.2">
      <c r="A782" s="632"/>
      <c r="B782" s="175"/>
      <c r="C782" s="204"/>
      <c r="D782" s="161"/>
      <c r="E782" s="161"/>
      <c r="F782" s="782"/>
      <c r="G782" s="783"/>
    </row>
    <row r="783" spans="1:7" s="154" customFormat="1" ht="15.75" customHeight="1" x14ac:dyDescent="0.2">
      <c r="A783" s="632"/>
      <c r="B783" s="175"/>
      <c r="C783" s="204"/>
      <c r="D783" s="161"/>
      <c r="E783" s="161"/>
      <c r="F783" s="782"/>
      <c r="G783" s="783"/>
    </row>
    <row r="784" spans="1:7" s="154" customFormat="1" ht="15.75" customHeight="1" x14ac:dyDescent="0.2">
      <c r="A784" s="632"/>
      <c r="B784" s="175"/>
      <c r="C784" s="204"/>
      <c r="D784" s="161"/>
      <c r="E784" s="161"/>
      <c r="F784" s="782"/>
      <c r="G784" s="783"/>
    </row>
    <row r="785" spans="1:7" s="154" customFormat="1" ht="15.75" customHeight="1" x14ac:dyDescent="0.2">
      <c r="A785" s="632"/>
      <c r="B785" s="175"/>
      <c r="C785" s="204"/>
      <c r="D785" s="161"/>
      <c r="E785" s="161"/>
      <c r="F785" s="782"/>
      <c r="G785" s="783"/>
    </row>
    <row r="786" spans="1:7" s="154" customFormat="1" ht="15.75" customHeight="1" x14ac:dyDescent="0.2">
      <c r="A786" s="632"/>
      <c r="B786" s="175"/>
      <c r="C786" s="204"/>
      <c r="D786" s="161"/>
      <c r="E786" s="161"/>
      <c r="F786" s="782"/>
      <c r="G786" s="783"/>
    </row>
    <row r="787" spans="1:7" s="154" customFormat="1" ht="15.75" customHeight="1" x14ac:dyDescent="0.2">
      <c r="A787" s="632"/>
      <c r="B787" s="175"/>
      <c r="C787" s="204"/>
      <c r="D787" s="161"/>
      <c r="E787" s="161"/>
      <c r="F787" s="782"/>
      <c r="G787" s="783"/>
    </row>
    <row r="788" spans="1:7" s="154" customFormat="1" ht="15.75" customHeight="1" x14ac:dyDescent="0.2">
      <c r="A788" s="632"/>
      <c r="B788" s="175"/>
      <c r="C788" s="204"/>
      <c r="D788" s="161"/>
      <c r="E788" s="161"/>
      <c r="F788" s="782"/>
      <c r="G788" s="783"/>
    </row>
    <row r="789" spans="1:7" s="154" customFormat="1" ht="15.75" customHeight="1" x14ac:dyDescent="0.2">
      <c r="A789" s="632"/>
      <c r="B789" s="175"/>
      <c r="C789" s="204"/>
      <c r="D789" s="161"/>
      <c r="E789" s="161"/>
      <c r="F789" s="782"/>
      <c r="G789" s="783"/>
    </row>
    <row r="790" spans="1:7" s="154" customFormat="1" ht="15.75" customHeight="1" x14ac:dyDescent="0.2">
      <c r="A790" s="632"/>
      <c r="B790" s="175"/>
      <c r="C790" s="204"/>
      <c r="D790" s="161"/>
      <c r="E790" s="161"/>
      <c r="F790" s="782"/>
      <c r="G790" s="783"/>
    </row>
    <row r="791" spans="1:7" s="154" customFormat="1" ht="15.75" customHeight="1" x14ac:dyDescent="0.2">
      <c r="A791" s="632"/>
      <c r="B791" s="175"/>
      <c r="C791" s="204"/>
      <c r="D791" s="161"/>
      <c r="E791" s="161"/>
      <c r="F791" s="782"/>
      <c r="G791" s="783"/>
    </row>
    <row r="792" spans="1:7" s="154" customFormat="1" ht="15.75" customHeight="1" x14ac:dyDescent="0.2">
      <c r="A792" s="632"/>
      <c r="B792" s="175"/>
      <c r="C792" s="204"/>
      <c r="D792" s="161"/>
      <c r="E792" s="161"/>
      <c r="F792" s="782"/>
      <c r="G792" s="783"/>
    </row>
    <row r="793" spans="1:7" s="154" customFormat="1" ht="15.75" customHeight="1" x14ac:dyDescent="0.2">
      <c r="A793" s="632"/>
      <c r="B793" s="175"/>
      <c r="C793" s="204"/>
      <c r="D793" s="161"/>
      <c r="E793" s="161"/>
      <c r="F793" s="782"/>
      <c r="G793" s="783"/>
    </row>
    <row r="794" spans="1:7" s="154" customFormat="1" ht="15.75" customHeight="1" x14ac:dyDescent="0.2">
      <c r="A794" s="632"/>
      <c r="B794" s="175"/>
      <c r="C794" s="204"/>
      <c r="D794" s="161"/>
      <c r="E794" s="161"/>
      <c r="F794" s="782"/>
      <c r="G794" s="783"/>
    </row>
    <row r="795" spans="1:7" s="154" customFormat="1" ht="15.75" customHeight="1" x14ac:dyDescent="0.2">
      <c r="A795" s="632"/>
      <c r="B795" s="175"/>
      <c r="C795" s="204"/>
      <c r="D795" s="161"/>
      <c r="E795" s="161"/>
      <c r="F795" s="782"/>
      <c r="G795" s="783"/>
    </row>
    <row r="796" spans="1:7" s="154" customFormat="1" ht="15.75" customHeight="1" x14ac:dyDescent="0.2">
      <c r="A796" s="632"/>
      <c r="B796" s="175"/>
      <c r="C796" s="204"/>
      <c r="D796" s="161"/>
      <c r="E796" s="161"/>
      <c r="F796" s="782"/>
      <c r="G796" s="783"/>
    </row>
    <row r="797" spans="1:7" s="154" customFormat="1" ht="15.75" customHeight="1" x14ac:dyDescent="0.2">
      <c r="A797" s="632"/>
      <c r="B797" s="175"/>
      <c r="C797" s="204"/>
      <c r="D797" s="161"/>
      <c r="E797" s="161"/>
      <c r="F797" s="782"/>
      <c r="G797" s="783"/>
    </row>
    <row r="798" spans="1:7" s="154" customFormat="1" ht="15.75" customHeight="1" x14ac:dyDescent="0.2">
      <c r="A798" s="632"/>
      <c r="B798" s="175"/>
      <c r="C798" s="204"/>
      <c r="D798" s="161"/>
      <c r="E798" s="161"/>
      <c r="F798" s="782"/>
      <c r="G798" s="783"/>
    </row>
    <row r="799" spans="1:7" s="154" customFormat="1" ht="15.75" customHeight="1" x14ac:dyDescent="0.2">
      <c r="A799" s="632"/>
      <c r="B799" s="175"/>
      <c r="C799" s="204"/>
      <c r="D799" s="161"/>
      <c r="E799" s="161"/>
      <c r="F799" s="782"/>
      <c r="G799" s="783"/>
    </row>
    <row r="800" spans="1:7" s="154" customFormat="1" ht="15.75" customHeight="1" x14ac:dyDescent="0.2">
      <c r="A800" s="632"/>
      <c r="B800" s="175"/>
      <c r="C800" s="204"/>
      <c r="D800" s="161"/>
      <c r="E800" s="161"/>
      <c r="F800" s="782"/>
      <c r="G800" s="783"/>
    </row>
    <row r="801" spans="1:7" s="154" customFormat="1" ht="15.75" customHeight="1" x14ac:dyDescent="0.2">
      <c r="A801" s="632"/>
      <c r="B801" s="175"/>
      <c r="C801" s="204"/>
      <c r="D801" s="161"/>
      <c r="E801" s="161"/>
      <c r="F801" s="782"/>
      <c r="G801" s="783"/>
    </row>
    <row r="802" spans="1:7" s="154" customFormat="1" ht="15.75" customHeight="1" x14ac:dyDescent="0.2">
      <c r="A802" s="632"/>
      <c r="B802" s="175"/>
      <c r="C802" s="204"/>
      <c r="D802" s="161"/>
      <c r="E802" s="161"/>
      <c r="F802" s="782"/>
      <c r="G802" s="783"/>
    </row>
    <row r="803" spans="1:7" s="154" customFormat="1" ht="15.75" customHeight="1" x14ac:dyDescent="0.2">
      <c r="A803" s="632"/>
      <c r="B803" s="175"/>
      <c r="C803" s="204"/>
      <c r="D803" s="161"/>
      <c r="E803" s="161"/>
      <c r="F803" s="782"/>
      <c r="G803" s="783"/>
    </row>
    <row r="804" spans="1:7" s="154" customFormat="1" ht="15.75" customHeight="1" x14ac:dyDescent="0.2">
      <c r="A804" s="632"/>
      <c r="B804" s="175"/>
      <c r="C804" s="204"/>
      <c r="D804" s="161"/>
      <c r="E804" s="161"/>
      <c r="F804" s="782"/>
      <c r="G804" s="783"/>
    </row>
    <row r="805" spans="1:7" s="154" customFormat="1" ht="15.75" customHeight="1" x14ac:dyDescent="0.2">
      <c r="A805" s="632"/>
      <c r="B805" s="175"/>
      <c r="C805" s="204"/>
      <c r="D805" s="161"/>
      <c r="E805" s="161"/>
      <c r="F805" s="782"/>
      <c r="G805" s="783"/>
    </row>
    <row r="806" spans="1:7" s="154" customFormat="1" ht="15.75" customHeight="1" x14ac:dyDescent="0.2">
      <c r="A806" s="632"/>
      <c r="B806" s="175"/>
      <c r="C806" s="204"/>
      <c r="D806" s="161"/>
      <c r="E806" s="161"/>
      <c r="F806" s="782"/>
      <c r="G806" s="783"/>
    </row>
    <row r="807" spans="1:7" s="154" customFormat="1" ht="15.75" customHeight="1" x14ac:dyDescent="0.2">
      <c r="A807" s="632"/>
      <c r="B807" s="175"/>
      <c r="C807" s="204"/>
      <c r="D807" s="161"/>
      <c r="E807" s="161"/>
      <c r="F807" s="782"/>
      <c r="G807" s="783"/>
    </row>
    <row r="808" spans="1:7" s="154" customFormat="1" ht="15.75" customHeight="1" x14ac:dyDescent="0.2">
      <c r="A808" s="632"/>
      <c r="B808" s="175"/>
      <c r="C808" s="204"/>
      <c r="D808" s="161"/>
      <c r="E808" s="161"/>
      <c r="F808" s="782"/>
      <c r="G808" s="783"/>
    </row>
    <row r="809" spans="1:7" s="154" customFormat="1" ht="15.75" customHeight="1" x14ac:dyDescent="0.2">
      <c r="A809" s="632"/>
      <c r="B809" s="175"/>
      <c r="C809" s="204"/>
      <c r="D809" s="161"/>
      <c r="E809" s="161"/>
      <c r="F809" s="782"/>
      <c r="G809" s="783"/>
    </row>
    <row r="810" spans="1:7" s="154" customFormat="1" ht="15.75" customHeight="1" x14ac:dyDescent="0.2">
      <c r="A810" s="632"/>
      <c r="B810" s="175"/>
      <c r="C810" s="204"/>
      <c r="D810" s="161"/>
      <c r="E810" s="161"/>
      <c r="F810" s="782"/>
      <c r="G810" s="783"/>
    </row>
    <row r="811" spans="1:7" s="154" customFormat="1" ht="15.75" customHeight="1" x14ac:dyDescent="0.2">
      <c r="A811" s="632"/>
      <c r="B811" s="175"/>
      <c r="C811" s="204"/>
      <c r="D811" s="161"/>
      <c r="E811" s="161"/>
      <c r="F811" s="782"/>
      <c r="G811" s="783"/>
    </row>
    <row r="812" spans="1:7" s="154" customFormat="1" ht="15.75" customHeight="1" x14ac:dyDescent="0.2">
      <c r="A812" s="632"/>
      <c r="B812" s="175"/>
      <c r="C812" s="204"/>
      <c r="D812" s="161"/>
      <c r="E812" s="161"/>
      <c r="F812" s="782"/>
      <c r="G812" s="783"/>
    </row>
    <row r="813" spans="1:7" s="154" customFormat="1" ht="15.75" customHeight="1" x14ac:dyDescent="0.2">
      <c r="A813" s="632"/>
      <c r="B813" s="175"/>
      <c r="C813" s="204"/>
      <c r="D813" s="161"/>
      <c r="E813" s="161"/>
      <c r="F813" s="782"/>
      <c r="G813" s="783"/>
    </row>
    <row r="814" spans="1:7" s="154" customFormat="1" ht="15.75" customHeight="1" x14ac:dyDescent="0.2">
      <c r="A814" s="632"/>
      <c r="B814" s="175"/>
      <c r="C814" s="204"/>
      <c r="D814" s="161"/>
      <c r="E814" s="161"/>
      <c r="F814" s="782"/>
      <c r="G814" s="783"/>
    </row>
    <row r="815" spans="1:7" s="154" customFormat="1" ht="15.75" customHeight="1" x14ac:dyDescent="0.2">
      <c r="A815" s="632"/>
      <c r="B815" s="175"/>
      <c r="C815" s="204"/>
      <c r="D815" s="161"/>
      <c r="E815" s="161"/>
      <c r="F815" s="782"/>
      <c r="G815" s="783"/>
    </row>
    <row r="816" spans="1:7" s="154" customFormat="1" ht="15.75" customHeight="1" x14ac:dyDescent="0.2">
      <c r="A816" s="632"/>
      <c r="B816" s="175"/>
      <c r="C816" s="204"/>
      <c r="D816" s="161"/>
      <c r="E816" s="161"/>
      <c r="F816" s="782"/>
      <c r="G816" s="783"/>
    </row>
    <row r="817" spans="1:7" s="154" customFormat="1" ht="15.75" customHeight="1" x14ac:dyDescent="0.2">
      <c r="A817" s="632"/>
      <c r="B817" s="175"/>
      <c r="C817" s="204"/>
      <c r="D817" s="161"/>
      <c r="E817" s="161"/>
      <c r="F817" s="782"/>
      <c r="G817" s="783"/>
    </row>
    <row r="818" spans="1:7" s="154" customFormat="1" ht="15.75" customHeight="1" x14ac:dyDescent="0.2">
      <c r="A818" s="632"/>
      <c r="B818" s="175"/>
      <c r="C818" s="204"/>
      <c r="D818" s="161"/>
      <c r="E818" s="161"/>
      <c r="F818" s="782"/>
      <c r="G818" s="783"/>
    </row>
    <row r="819" spans="1:7" s="154" customFormat="1" ht="15.75" customHeight="1" x14ac:dyDescent="0.2">
      <c r="A819" s="632"/>
      <c r="B819" s="175"/>
      <c r="C819" s="204"/>
      <c r="D819" s="161"/>
      <c r="E819" s="161"/>
      <c r="F819" s="782"/>
      <c r="G819" s="783"/>
    </row>
    <row r="820" spans="1:7" s="154" customFormat="1" ht="15.75" customHeight="1" x14ac:dyDescent="0.2">
      <c r="A820" s="632"/>
      <c r="B820" s="175"/>
      <c r="C820" s="204"/>
      <c r="D820" s="161"/>
      <c r="E820" s="161"/>
      <c r="F820" s="782"/>
      <c r="G820" s="783"/>
    </row>
    <row r="821" spans="1:7" s="154" customFormat="1" ht="15.75" customHeight="1" x14ac:dyDescent="0.2">
      <c r="A821" s="632"/>
      <c r="B821" s="175"/>
      <c r="C821" s="204"/>
      <c r="D821" s="161"/>
      <c r="E821" s="161"/>
      <c r="F821" s="782"/>
      <c r="G821" s="783"/>
    </row>
    <row r="822" spans="1:7" s="154" customFormat="1" ht="15.75" customHeight="1" x14ac:dyDescent="0.2">
      <c r="A822" s="632"/>
      <c r="B822" s="175"/>
      <c r="C822" s="204"/>
      <c r="D822" s="161"/>
      <c r="E822" s="161"/>
      <c r="F822" s="782"/>
      <c r="G822" s="783"/>
    </row>
    <row r="823" spans="1:7" s="154" customFormat="1" ht="15.75" customHeight="1" x14ac:dyDescent="0.2">
      <c r="A823" s="632"/>
      <c r="B823" s="175"/>
      <c r="C823" s="204"/>
      <c r="D823" s="161"/>
      <c r="E823" s="161"/>
      <c r="F823" s="782"/>
      <c r="G823" s="783"/>
    </row>
    <row r="824" spans="1:7" s="154" customFormat="1" ht="15.75" customHeight="1" x14ac:dyDescent="0.2">
      <c r="A824" s="632"/>
      <c r="B824" s="175"/>
      <c r="C824" s="204"/>
      <c r="D824" s="161"/>
      <c r="E824" s="161"/>
      <c r="F824" s="782"/>
      <c r="G824" s="783"/>
    </row>
    <row r="825" spans="1:7" s="154" customFormat="1" ht="15.75" customHeight="1" x14ac:dyDescent="0.2">
      <c r="A825" s="632"/>
      <c r="B825" s="175"/>
      <c r="C825" s="204"/>
      <c r="D825" s="161"/>
      <c r="E825" s="161"/>
      <c r="F825" s="782"/>
      <c r="G825" s="783"/>
    </row>
    <row r="826" spans="1:7" s="154" customFormat="1" ht="15.75" customHeight="1" x14ac:dyDescent="0.2">
      <c r="A826" s="632"/>
      <c r="B826" s="175"/>
      <c r="C826" s="204"/>
      <c r="D826" s="161"/>
      <c r="E826" s="161"/>
      <c r="F826" s="782"/>
      <c r="G826" s="783"/>
    </row>
    <row r="827" spans="1:7" s="154" customFormat="1" ht="15.75" customHeight="1" x14ac:dyDescent="0.2">
      <c r="A827" s="632"/>
      <c r="B827" s="175"/>
      <c r="C827" s="204"/>
      <c r="D827" s="161"/>
      <c r="E827" s="161"/>
      <c r="F827" s="782"/>
      <c r="G827" s="783"/>
    </row>
    <row r="828" spans="1:7" s="154" customFormat="1" ht="15.75" customHeight="1" x14ac:dyDescent="0.2">
      <c r="A828" s="632"/>
      <c r="B828" s="175"/>
      <c r="C828" s="204"/>
      <c r="D828" s="161"/>
      <c r="E828" s="161"/>
      <c r="F828" s="782"/>
      <c r="G828" s="783"/>
    </row>
    <row r="829" spans="1:7" s="154" customFormat="1" ht="15.75" customHeight="1" x14ac:dyDescent="0.2">
      <c r="A829" s="632"/>
      <c r="B829" s="175"/>
      <c r="C829" s="204"/>
      <c r="D829" s="161"/>
      <c r="E829" s="161"/>
      <c r="F829" s="782"/>
      <c r="G829" s="783"/>
    </row>
    <row r="830" spans="1:7" s="154" customFormat="1" ht="15.75" customHeight="1" x14ac:dyDescent="0.2">
      <c r="A830" s="632"/>
      <c r="B830" s="175"/>
      <c r="C830" s="204"/>
      <c r="D830" s="161"/>
      <c r="E830" s="161"/>
      <c r="F830" s="782"/>
      <c r="G830" s="783"/>
    </row>
    <row r="831" spans="1:7" s="154" customFormat="1" ht="15.75" customHeight="1" x14ac:dyDescent="0.2">
      <c r="A831" s="632"/>
      <c r="B831" s="175"/>
      <c r="C831" s="204"/>
      <c r="D831" s="161"/>
      <c r="E831" s="161"/>
      <c r="F831" s="782"/>
      <c r="G831" s="783"/>
    </row>
    <row r="832" spans="1:7" s="154" customFormat="1" ht="15.75" customHeight="1" x14ac:dyDescent="0.2">
      <c r="A832" s="632"/>
      <c r="B832" s="175"/>
      <c r="C832" s="204"/>
      <c r="D832" s="161"/>
      <c r="E832" s="161"/>
      <c r="F832" s="782"/>
      <c r="G832" s="783"/>
    </row>
    <row r="833" spans="1:7" s="154" customFormat="1" ht="15.75" customHeight="1" x14ac:dyDescent="0.2">
      <c r="A833" s="632"/>
      <c r="B833" s="175"/>
      <c r="C833" s="204"/>
      <c r="D833" s="161"/>
      <c r="E833" s="161"/>
      <c r="F833" s="782"/>
      <c r="G833" s="783"/>
    </row>
    <row r="834" spans="1:7" s="154" customFormat="1" ht="15.75" customHeight="1" x14ac:dyDescent="0.2">
      <c r="A834" s="632"/>
      <c r="B834" s="175"/>
      <c r="C834" s="204"/>
      <c r="D834" s="161"/>
      <c r="E834" s="161"/>
      <c r="F834" s="782"/>
      <c r="G834" s="783"/>
    </row>
    <row r="835" spans="1:7" s="154" customFormat="1" ht="15.75" customHeight="1" x14ac:dyDescent="0.2">
      <c r="A835" s="632"/>
      <c r="B835" s="175"/>
      <c r="C835" s="204"/>
      <c r="D835" s="161"/>
      <c r="E835" s="161"/>
      <c r="F835" s="782"/>
      <c r="G835" s="783"/>
    </row>
    <row r="836" spans="1:7" s="154" customFormat="1" ht="15.75" customHeight="1" x14ac:dyDescent="0.2">
      <c r="A836" s="632"/>
      <c r="B836" s="175"/>
      <c r="C836" s="204"/>
      <c r="D836" s="161"/>
      <c r="E836" s="161"/>
      <c r="F836" s="782"/>
      <c r="G836" s="783"/>
    </row>
    <row r="837" spans="1:7" s="154" customFormat="1" ht="15.75" customHeight="1" x14ac:dyDescent="0.2">
      <c r="A837" s="632"/>
      <c r="B837" s="175"/>
      <c r="C837" s="204"/>
      <c r="D837" s="161"/>
      <c r="E837" s="161"/>
      <c r="F837" s="782"/>
      <c r="G837" s="783"/>
    </row>
    <row r="838" spans="1:7" s="154" customFormat="1" ht="15.75" customHeight="1" x14ac:dyDescent="0.2">
      <c r="A838" s="632"/>
      <c r="B838" s="175"/>
      <c r="C838" s="204"/>
      <c r="D838" s="161"/>
      <c r="E838" s="161"/>
      <c r="F838" s="782"/>
      <c r="G838" s="783"/>
    </row>
    <row r="839" spans="1:7" s="154" customFormat="1" ht="15.75" customHeight="1" x14ac:dyDescent="0.2">
      <c r="A839" s="632"/>
      <c r="B839" s="175"/>
      <c r="C839" s="204"/>
      <c r="D839" s="161"/>
      <c r="E839" s="161"/>
      <c r="F839" s="782"/>
      <c r="G839" s="783"/>
    </row>
    <row r="840" spans="1:7" s="154" customFormat="1" ht="15.75" customHeight="1" x14ac:dyDescent="0.2">
      <c r="A840" s="632"/>
      <c r="B840" s="175"/>
      <c r="C840" s="204"/>
      <c r="D840" s="161"/>
      <c r="E840" s="161"/>
      <c r="F840" s="782"/>
      <c r="G840" s="783"/>
    </row>
    <row r="841" spans="1:7" s="154" customFormat="1" ht="15.75" customHeight="1" x14ac:dyDescent="0.2">
      <c r="A841" s="632"/>
      <c r="B841" s="175"/>
      <c r="C841" s="204"/>
      <c r="D841" s="161"/>
      <c r="E841" s="161"/>
      <c r="F841" s="782"/>
      <c r="G841" s="783"/>
    </row>
    <row r="842" spans="1:7" s="154" customFormat="1" ht="15.75" customHeight="1" x14ac:dyDescent="0.2">
      <c r="A842" s="632"/>
      <c r="B842" s="175"/>
      <c r="C842" s="204"/>
      <c r="D842" s="161"/>
      <c r="E842" s="161"/>
      <c r="F842" s="782"/>
      <c r="G842" s="783"/>
    </row>
    <row r="843" spans="1:7" s="154" customFormat="1" ht="15.75" customHeight="1" x14ac:dyDescent="0.2">
      <c r="A843" s="632"/>
      <c r="B843" s="175"/>
      <c r="C843" s="204"/>
      <c r="D843" s="161"/>
      <c r="E843" s="161"/>
      <c r="F843" s="782"/>
      <c r="G843" s="783"/>
    </row>
    <row r="844" spans="1:7" s="154" customFormat="1" ht="15.75" customHeight="1" x14ac:dyDescent="0.2">
      <c r="A844" s="632"/>
      <c r="B844" s="175"/>
      <c r="C844" s="204"/>
      <c r="D844" s="161"/>
      <c r="E844" s="161"/>
      <c r="F844" s="782"/>
      <c r="G844" s="783"/>
    </row>
    <row r="845" spans="1:7" s="154" customFormat="1" ht="15.75" customHeight="1" x14ac:dyDescent="0.2">
      <c r="A845" s="632"/>
      <c r="B845" s="175"/>
      <c r="C845" s="204"/>
      <c r="D845" s="161"/>
      <c r="E845" s="161"/>
      <c r="F845" s="782"/>
      <c r="G845" s="783"/>
    </row>
    <row r="846" spans="1:7" s="154" customFormat="1" ht="15.75" customHeight="1" x14ac:dyDescent="0.2">
      <c r="A846" s="632"/>
      <c r="B846" s="175"/>
      <c r="C846" s="204"/>
      <c r="D846" s="161"/>
      <c r="E846" s="161"/>
      <c r="F846" s="782"/>
      <c r="G846" s="783"/>
    </row>
    <row r="847" spans="1:7" s="154" customFormat="1" ht="15.75" customHeight="1" x14ac:dyDescent="0.2">
      <c r="A847" s="632"/>
      <c r="B847" s="175"/>
      <c r="C847" s="204"/>
      <c r="D847" s="161"/>
      <c r="E847" s="161"/>
      <c r="F847" s="782"/>
      <c r="G847" s="783"/>
    </row>
    <row r="848" spans="1:7" s="154" customFormat="1" ht="15.75" customHeight="1" x14ac:dyDescent="0.2">
      <c r="A848" s="632"/>
      <c r="B848" s="175"/>
      <c r="C848" s="204"/>
      <c r="D848" s="161"/>
      <c r="E848" s="161"/>
      <c r="F848" s="782"/>
      <c r="G848" s="783"/>
    </row>
    <row r="849" spans="1:7" s="154" customFormat="1" ht="15.75" customHeight="1" x14ac:dyDescent="0.2">
      <c r="A849" s="632"/>
      <c r="B849" s="175"/>
      <c r="C849" s="204"/>
      <c r="D849" s="161"/>
      <c r="E849" s="161"/>
      <c r="F849" s="782"/>
      <c r="G849" s="783"/>
    </row>
    <row r="850" spans="1:7" s="154" customFormat="1" ht="15.75" customHeight="1" x14ac:dyDescent="0.2">
      <c r="A850" s="632"/>
      <c r="B850" s="175"/>
      <c r="C850" s="204"/>
      <c r="D850" s="161"/>
      <c r="E850" s="161"/>
      <c r="F850" s="782"/>
      <c r="G850" s="783"/>
    </row>
    <row r="851" spans="1:7" s="154" customFormat="1" ht="15.75" customHeight="1" x14ac:dyDescent="0.2">
      <c r="A851" s="632"/>
      <c r="B851" s="175"/>
      <c r="C851" s="204"/>
      <c r="D851" s="161"/>
      <c r="E851" s="161"/>
      <c r="F851" s="782"/>
      <c r="G851" s="783"/>
    </row>
    <row r="852" spans="1:7" s="154" customFormat="1" ht="15.75" customHeight="1" x14ac:dyDescent="0.2">
      <c r="A852" s="632"/>
      <c r="B852" s="175"/>
      <c r="C852" s="204"/>
      <c r="D852" s="161"/>
      <c r="E852" s="161"/>
      <c r="F852" s="782"/>
      <c r="G852" s="783"/>
    </row>
    <row r="853" spans="1:7" s="154" customFormat="1" ht="15.75" customHeight="1" x14ac:dyDescent="0.2">
      <c r="A853" s="632"/>
      <c r="B853" s="175"/>
      <c r="C853" s="204"/>
      <c r="D853" s="161"/>
      <c r="E853" s="161"/>
      <c r="F853" s="782"/>
      <c r="G853" s="783"/>
    </row>
    <row r="854" spans="1:7" s="154" customFormat="1" ht="15.75" customHeight="1" x14ac:dyDescent="0.2">
      <c r="A854" s="632"/>
      <c r="B854" s="175"/>
      <c r="C854" s="204"/>
      <c r="D854" s="161"/>
      <c r="E854" s="161"/>
      <c r="F854" s="782"/>
      <c r="G854" s="783"/>
    </row>
    <row r="855" spans="1:7" s="154" customFormat="1" ht="15.75" customHeight="1" x14ac:dyDescent="0.2">
      <c r="A855" s="632"/>
      <c r="B855" s="175"/>
      <c r="C855" s="204"/>
      <c r="D855" s="161"/>
      <c r="E855" s="161"/>
      <c r="F855" s="782"/>
      <c r="G855" s="783"/>
    </row>
    <row r="856" spans="1:7" s="154" customFormat="1" ht="15.75" customHeight="1" x14ac:dyDescent="0.2">
      <c r="A856" s="632"/>
      <c r="B856" s="175"/>
      <c r="C856" s="204"/>
      <c r="D856" s="161"/>
      <c r="E856" s="161"/>
      <c r="F856" s="782"/>
      <c r="G856" s="783"/>
    </row>
    <row r="857" spans="1:7" s="154" customFormat="1" ht="15.75" customHeight="1" x14ac:dyDescent="0.2">
      <c r="A857" s="632"/>
      <c r="B857" s="175"/>
      <c r="C857" s="204"/>
      <c r="D857" s="161"/>
      <c r="E857" s="161"/>
      <c r="F857" s="782"/>
      <c r="G857" s="783"/>
    </row>
    <row r="858" spans="1:7" s="154" customFormat="1" ht="15.75" customHeight="1" x14ac:dyDescent="0.2">
      <c r="A858" s="632"/>
      <c r="B858" s="175"/>
      <c r="C858" s="204"/>
      <c r="D858" s="161"/>
      <c r="E858" s="161"/>
      <c r="F858" s="782"/>
      <c r="G858" s="783"/>
    </row>
    <row r="859" spans="1:7" s="154" customFormat="1" ht="15.75" customHeight="1" x14ac:dyDescent="0.2">
      <c r="A859" s="632"/>
      <c r="B859" s="175"/>
      <c r="C859" s="204"/>
      <c r="D859" s="161"/>
      <c r="E859" s="161"/>
      <c r="F859" s="782"/>
      <c r="G859" s="783"/>
    </row>
    <row r="860" spans="1:7" s="154" customFormat="1" ht="15.75" customHeight="1" x14ac:dyDescent="0.2">
      <c r="A860" s="632"/>
      <c r="B860" s="175"/>
      <c r="C860" s="204"/>
      <c r="D860" s="161"/>
      <c r="E860" s="161"/>
      <c r="F860" s="782"/>
      <c r="G860" s="783"/>
    </row>
    <row r="861" spans="1:7" s="154" customFormat="1" ht="15.75" customHeight="1" x14ac:dyDescent="0.2">
      <c r="A861" s="632"/>
      <c r="B861" s="175"/>
      <c r="C861" s="204"/>
      <c r="D861" s="161"/>
      <c r="E861" s="161"/>
      <c r="F861" s="782"/>
      <c r="G861" s="783"/>
    </row>
    <row r="862" spans="1:7" s="154" customFormat="1" ht="15.75" customHeight="1" x14ac:dyDescent="0.2">
      <c r="A862" s="632"/>
      <c r="B862" s="175"/>
      <c r="C862" s="204"/>
      <c r="D862" s="161"/>
      <c r="E862" s="161"/>
      <c r="F862" s="782"/>
      <c r="G862" s="783"/>
    </row>
    <row r="863" spans="1:7" s="154" customFormat="1" ht="15.75" customHeight="1" x14ac:dyDescent="0.2">
      <c r="A863" s="632"/>
      <c r="B863" s="175"/>
      <c r="C863" s="204"/>
      <c r="D863" s="161"/>
      <c r="E863" s="161"/>
      <c r="F863" s="782"/>
      <c r="G863" s="783"/>
    </row>
    <row r="864" spans="1:7" s="154" customFormat="1" ht="15.75" customHeight="1" x14ac:dyDescent="0.2">
      <c r="A864" s="632"/>
      <c r="B864" s="175"/>
      <c r="C864" s="204"/>
      <c r="D864" s="161"/>
      <c r="E864" s="161"/>
      <c r="F864" s="782"/>
      <c r="G864" s="783"/>
    </row>
    <row r="865" spans="1:7" s="154" customFormat="1" ht="15.75" customHeight="1" x14ac:dyDescent="0.2">
      <c r="A865" s="632"/>
      <c r="B865" s="175"/>
      <c r="C865" s="204"/>
      <c r="D865" s="161"/>
      <c r="E865" s="161"/>
      <c r="F865" s="782"/>
      <c r="G865" s="783"/>
    </row>
    <row r="866" spans="1:7" s="154" customFormat="1" ht="15.75" customHeight="1" x14ac:dyDescent="0.2">
      <c r="A866" s="632"/>
      <c r="B866" s="175"/>
      <c r="C866" s="204"/>
      <c r="D866" s="161"/>
      <c r="E866" s="161"/>
      <c r="F866" s="782"/>
      <c r="G866" s="783"/>
    </row>
    <row r="867" spans="1:7" s="154" customFormat="1" ht="15.75" customHeight="1" x14ac:dyDescent="0.2">
      <c r="A867" s="632"/>
      <c r="B867" s="175"/>
      <c r="C867" s="204"/>
      <c r="D867" s="161"/>
      <c r="E867" s="161"/>
      <c r="F867" s="782"/>
      <c r="G867" s="783"/>
    </row>
    <row r="868" spans="1:7" s="154" customFormat="1" ht="15.75" customHeight="1" x14ac:dyDescent="0.2">
      <c r="A868" s="632"/>
      <c r="B868" s="175"/>
      <c r="C868" s="204"/>
      <c r="D868" s="161"/>
      <c r="E868" s="161"/>
      <c r="F868" s="782"/>
      <c r="G868" s="783"/>
    </row>
    <row r="869" spans="1:7" s="154" customFormat="1" ht="15.75" customHeight="1" x14ac:dyDescent="0.2">
      <c r="A869" s="632"/>
      <c r="B869" s="175"/>
      <c r="C869" s="204"/>
      <c r="D869" s="161"/>
      <c r="E869" s="161"/>
      <c r="F869" s="782"/>
      <c r="G869" s="783"/>
    </row>
    <row r="870" spans="1:7" s="154" customFormat="1" ht="15.75" customHeight="1" x14ac:dyDescent="0.2">
      <c r="A870" s="632"/>
      <c r="B870" s="175"/>
      <c r="C870" s="204"/>
      <c r="D870" s="161"/>
      <c r="E870" s="161"/>
      <c r="F870" s="782"/>
      <c r="G870" s="783"/>
    </row>
    <row r="871" spans="1:7" s="154" customFormat="1" ht="15.75" customHeight="1" x14ac:dyDescent="0.2">
      <c r="A871" s="632"/>
      <c r="B871" s="175"/>
      <c r="C871" s="204"/>
      <c r="D871" s="161"/>
      <c r="E871" s="161"/>
      <c r="F871" s="782"/>
      <c r="G871" s="783"/>
    </row>
    <row r="872" spans="1:7" s="154" customFormat="1" ht="15.75" customHeight="1" x14ac:dyDescent="0.2">
      <c r="A872" s="632"/>
      <c r="B872" s="175"/>
      <c r="C872" s="204"/>
      <c r="D872" s="161"/>
      <c r="E872" s="161"/>
      <c r="F872" s="782"/>
      <c r="G872" s="783"/>
    </row>
    <row r="873" spans="1:7" s="154" customFormat="1" ht="15.75" customHeight="1" x14ac:dyDescent="0.2">
      <c r="A873" s="632"/>
      <c r="B873" s="175"/>
      <c r="C873" s="204"/>
      <c r="D873" s="161"/>
      <c r="E873" s="161"/>
      <c r="F873" s="782"/>
      <c r="G873" s="783"/>
    </row>
    <row r="874" spans="1:7" s="154" customFormat="1" ht="15.75" customHeight="1" x14ac:dyDescent="0.2">
      <c r="A874" s="632"/>
      <c r="B874" s="175"/>
      <c r="C874" s="204"/>
      <c r="D874" s="161"/>
      <c r="E874" s="161"/>
      <c r="F874" s="782"/>
      <c r="G874" s="783"/>
    </row>
    <row r="875" spans="1:7" s="154" customFormat="1" ht="15.75" customHeight="1" x14ac:dyDescent="0.2">
      <c r="A875" s="632"/>
      <c r="B875" s="175"/>
      <c r="C875" s="204"/>
      <c r="D875" s="161"/>
      <c r="E875" s="161"/>
      <c r="F875" s="782"/>
      <c r="G875" s="783"/>
    </row>
    <row r="876" spans="1:7" s="154" customFormat="1" ht="15.75" customHeight="1" x14ac:dyDescent="0.2">
      <c r="A876" s="632"/>
      <c r="B876" s="175"/>
      <c r="C876" s="204"/>
      <c r="D876" s="161"/>
      <c r="E876" s="161"/>
      <c r="F876" s="782"/>
      <c r="G876" s="783"/>
    </row>
    <row r="877" spans="1:7" s="154" customFormat="1" ht="15.75" customHeight="1" x14ac:dyDescent="0.2">
      <c r="A877" s="632"/>
      <c r="B877" s="175"/>
      <c r="C877" s="204"/>
      <c r="D877" s="161"/>
      <c r="E877" s="161"/>
      <c r="F877" s="782"/>
      <c r="G877" s="783"/>
    </row>
    <row r="878" spans="1:7" s="154" customFormat="1" ht="15.75" customHeight="1" x14ac:dyDescent="0.2">
      <c r="A878" s="632"/>
      <c r="B878" s="175"/>
      <c r="C878" s="204"/>
      <c r="D878" s="161"/>
      <c r="E878" s="161"/>
      <c r="F878" s="782"/>
      <c r="G878" s="783"/>
    </row>
    <row r="879" spans="1:7" s="154" customFormat="1" ht="15.75" customHeight="1" x14ac:dyDescent="0.2">
      <c r="A879" s="632"/>
      <c r="B879" s="175"/>
      <c r="C879" s="204"/>
      <c r="D879" s="161"/>
      <c r="E879" s="161"/>
      <c r="F879" s="782"/>
      <c r="G879" s="783"/>
    </row>
    <row r="880" spans="1:7" s="154" customFormat="1" ht="15.75" customHeight="1" x14ac:dyDescent="0.2">
      <c r="A880" s="632"/>
      <c r="B880" s="175"/>
      <c r="C880" s="204"/>
      <c r="D880" s="161"/>
      <c r="E880" s="161"/>
      <c r="F880" s="782"/>
      <c r="G880" s="783"/>
    </row>
    <row r="881" spans="1:7" s="154" customFormat="1" ht="15.75" customHeight="1" x14ac:dyDescent="0.2">
      <c r="A881" s="632"/>
      <c r="B881" s="175"/>
      <c r="C881" s="204"/>
      <c r="D881" s="161"/>
      <c r="E881" s="161"/>
      <c r="F881" s="782"/>
      <c r="G881" s="783"/>
    </row>
    <row r="882" spans="1:7" s="154" customFormat="1" ht="15.75" customHeight="1" x14ac:dyDescent="0.2">
      <c r="A882" s="632"/>
      <c r="B882" s="175"/>
      <c r="C882" s="204"/>
      <c r="D882" s="161"/>
      <c r="E882" s="161"/>
      <c r="F882" s="782"/>
      <c r="G882" s="783"/>
    </row>
    <row r="883" spans="1:7" s="154" customFormat="1" ht="15.75" customHeight="1" x14ac:dyDescent="0.2">
      <c r="A883" s="632"/>
      <c r="B883" s="175"/>
      <c r="C883" s="204"/>
      <c r="D883" s="161"/>
      <c r="E883" s="161"/>
      <c r="F883" s="782"/>
      <c r="G883" s="783"/>
    </row>
    <row r="884" spans="1:7" s="154" customFormat="1" ht="15.75" customHeight="1" x14ac:dyDescent="0.2">
      <c r="A884" s="632"/>
      <c r="B884" s="175"/>
      <c r="C884" s="204"/>
      <c r="D884" s="161"/>
      <c r="E884" s="161"/>
      <c r="F884" s="782"/>
      <c r="G884" s="783"/>
    </row>
    <row r="885" spans="1:7" s="154" customFormat="1" ht="15.75" customHeight="1" x14ac:dyDescent="0.2">
      <c r="A885" s="632"/>
      <c r="B885" s="175"/>
      <c r="C885" s="204"/>
      <c r="D885" s="161"/>
      <c r="E885" s="161"/>
      <c r="F885" s="782"/>
      <c r="G885" s="783"/>
    </row>
    <row r="886" spans="1:7" s="154" customFormat="1" ht="15.75" customHeight="1" x14ac:dyDescent="0.2">
      <c r="A886" s="632"/>
      <c r="B886" s="175"/>
      <c r="C886" s="204"/>
      <c r="D886" s="161"/>
      <c r="E886" s="161"/>
      <c r="F886" s="782"/>
      <c r="G886" s="783"/>
    </row>
    <row r="887" spans="1:7" s="154" customFormat="1" ht="15.75" customHeight="1" x14ac:dyDescent="0.2">
      <c r="A887" s="632"/>
      <c r="B887" s="175"/>
      <c r="C887" s="204"/>
      <c r="D887" s="161"/>
      <c r="E887" s="161"/>
      <c r="F887" s="782"/>
      <c r="G887" s="783"/>
    </row>
    <row r="888" spans="1:7" s="154" customFormat="1" ht="15.75" customHeight="1" x14ac:dyDescent="0.2">
      <c r="A888" s="632"/>
      <c r="B888" s="175"/>
      <c r="C888" s="204"/>
      <c r="D888" s="161"/>
      <c r="E888" s="161"/>
      <c r="F888" s="782"/>
      <c r="G888" s="783"/>
    </row>
    <row r="889" spans="1:7" s="154" customFormat="1" ht="15.75" customHeight="1" x14ac:dyDescent="0.2">
      <c r="A889" s="632"/>
      <c r="B889" s="175"/>
      <c r="C889" s="204"/>
      <c r="D889" s="161"/>
      <c r="E889" s="161"/>
      <c r="F889" s="782"/>
      <c r="G889" s="783"/>
    </row>
    <row r="890" spans="1:7" s="154" customFormat="1" ht="15.75" customHeight="1" x14ac:dyDescent="0.2">
      <c r="A890" s="632"/>
      <c r="B890" s="175"/>
      <c r="C890" s="204"/>
      <c r="D890" s="161"/>
      <c r="E890" s="161"/>
      <c r="F890" s="782"/>
      <c r="G890" s="783"/>
    </row>
    <row r="891" spans="1:7" s="154" customFormat="1" ht="15.75" customHeight="1" x14ac:dyDescent="0.2">
      <c r="A891" s="632"/>
      <c r="B891" s="175"/>
      <c r="C891" s="204"/>
      <c r="D891" s="161"/>
      <c r="E891" s="161"/>
      <c r="F891" s="782"/>
      <c r="G891" s="783"/>
    </row>
    <row r="892" spans="1:7" s="154" customFormat="1" ht="15.75" customHeight="1" x14ac:dyDescent="0.2">
      <c r="A892" s="632"/>
      <c r="B892" s="175"/>
      <c r="C892" s="204"/>
      <c r="D892" s="161"/>
      <c r="E892" s="161"/>
      <c r="F892" s="782"/>
      <c r="G892" s="783"/>
    </row>
    <row r="893" spans="1:7" s="154" customFormat="1" ht="15.75" customHeight="1" x14ac:dyDescent="0.2">
      <c r="A893" s="632"/>
      <c r="B893" s="175"/>
      <c r="C893" s="204"/>
      <c r="D893" s="161"/>
      <c r="E893" s="161"/>
      <c r="F893" s="782"/>
      <c r="G893" s="783"/>
    </row>
    <row r="894" spans="1:7" s="154" customFormat="1" ht="15.75" customHeight="1" x14ac:dyDescent="0.2">
      <c r="A894" s="632"/>
      <c r="B894" s="175"/>
      <c r="C894" s="204"/>
      <c r="D894" s="161"/>
      <c r="E894" s="161"/>
      <c r="F894" s="782"/>
      <c r="G894" s="783"/>
    </row>
    <row r="895" spans="1:7" s="154" customFormat="1" ht="15.75" customHeight="1" x14ac:dyDescent="0.2">
      <c r="A895" s="632"/>
      <c r="B895" s="175"/>
      <c r="C895" s="204"/>
      <c r="D895" s="161"/>
      <c r="E895" s="161"/>
      <c r="F895" s="782"/>
      <c r="G895" s="783"/>
    </row>
    <row r="896" spans="1:7" s="154" customFormat="1" ht="15.75" customHeight="1" x14ac:dyDescent="0.2">
      <c r="A896" s="632"/>
      <c r="B896" s="175"/>
      <c r="C896" s="204"/>
      <c r="D896" s="161"/>
      <c r="E896" s="161"/>
      <c r="F896" s="782"/>
      <c r="G896" s="783"/>
    </row>
    <row r="897" spans="1:7" s="154" customFormat="1" ht="15.75" customHeight="1" x14ac:dyDescent="0.2">
      <c r="A897" s="632"/>
      <c r="B897" s="175"/>
      <c r="C897" s="204"/>
      <c r="D897" s="161"/>
      <c r="E897" s="161"/>
      <c r="F897" s="782"/>
      <c r="G897" s="783"/>
    </row>
    <row r="898" spans="1:7" s="154" customFormat="1" ht="15.75" customHeight="1" x14ac:dyDescent="0.2">
      <c r="A898" s="632"/>
      <c r="B898" s="175"/>
      <c r="C898" s="204"/>
      <c r="D898" s="161"/>
      <c r="E898" s="161"/>
      <c r="F898" s="782"/>
      <c r="G898" s="783"/>
    </row>
    <row r="899" spans="1:7" s="154" customFormat="1" ht="15.75" customHeight="1" x14ac:dyDescent="0.2">
      <c r="A899" s="632"/>
      <c r="B899" s="175"/>
      <c r="C899" s="204"/>
      <c r="D899" s="161"/>
      <c r="E899" s="161"/>
      <c r="F899" s="782"/>
      <c r="G899" s="783"/>
    </row>
    <row r="900" spans="1:7" s="154" customFormat="1" ht="15.75" customHeight="1" x14ac:dyDescent="0.2">
      <c r="A900" s="632"/>
      <c r="B900" s="175"/>
      <c r="C900" s="204"/>
      <c r="D900" s="161"/>
      <c r="E900" s="161"/>
      <c r="F900" s="782"/>
      <c r="G900" s="783"/>
    </row>
    <row r="901" spans="1:7" s="154" customFormat="1" ht="15.75" customHeight="1" x14ac:dyDescent="0.2">
      <c r="A901" s="632"/>
      <c r="B901" s="175"/>
      <c r="C901" s="204"/>
      <c r="D901" s="161"/>
      <c r="E901" s="161"/>
      <c r="F901" s="782"/>
      <c r="G901" s="783"/>
    </row>
    <row r="902" spans="1:7" s="154" customFormat="1" ht="15.75" customHeight="1" x14ac:dyDescent="0.2">
      <c r="A902" s="632"/>
      <c r="B902" s="175"/>
      <c r="C902" s="204"/>
      <c r="D902" s="161"/>
      <c r="E902" s="161"/>
      <c r="F902" s="782"/>
      <c r="G902" s="783"/>
    </row>
    <row r="903" spans="1:7" s="154" customFormat="1" ht="15.75" customHeight="1" x14ac:dyDescent="0.2">
      <c r="A903" s="632"/>
      <c r="B903" s="175"/>
      <c r="C903" s="204"/>
      <c r="D903" s="161"/>
      <c r="E903" s="161"/>
      <c r="F903" s="782"/>
      <c r="G903" s="783"/>
    </row>
    <row r="904" spans="1:7" s="154" customFormat="1" ht="15.75" customHeight="1" x14ac:dyDescent="0.2">
      <c r="A904" s="632"/>
      <c r="B904" s="175"/>
      <c r="C904" s="204"/>
      <c r="D904" s="161"/>
      <c r="E904" s="161"/>
      <c r="F904" s="782"/>
      <c r="G904" s="783"/>
    </row>
    <row r="905" spans="1:7" s="154" customFormat="1" ht="15.75" customHeight="1" x14ac:dyDescent="0.2">
      <c r="A905" s="632"/>
      <c r="B905" s="175"/>
      <c r="C905" s="204"/>
      <c r="D905" s="161"/>
      <c r="E905" s="161"/>
      <c r="F905" s="782"/>
      <c r="G905" s="783"/>
    </row>
    <row r="906" spans="1:7" s="154" customFormat="1" ht="15.75" customHeight="1" x14ac:dyDescent="0.2">
      <c r="A906" s="632"/>
      <c r="B906" s="175"/>
      <c r="C906" s="204"/>
      <c r="D906" s="161"/>
      <c r="E906" s="161"/>
      <c r="F906" s="782"/>
      <c r="G906" s="783"/>
    </row>
    <row r="907" spans="1:7" s="154" customFormat="1" ht="15.75" customHeight="1" x14ac:dyDescent="0.2">
      <c r="A907" s="632"/>
      <c r="B907" s="175"/>
      <c r="C907" s="204"/>
      <c r="D907" s="161"/>
      <c r="E907" s="161"/>
      <c r="F907" s="782"/>
      <c r="G907" s="783"/>
    </row>
    <row r="908" spans="1:7" s="154" customFormat="1" ht="15.75" customHeight="1" x14ac:dyDescent="0.2">
      <c r="A908" s="632"/>
      <c r="B908" s="175"/>
      <c r="C908" s="204"/>
      <c r="D908" s="161"/>
      <c r="E908" s="161"/>
      <c r="F908" s="782"/>
      <c r="G908" s="783"/>
    </row>
    <row r="909" spans="1:7" s="154" customFormat="1" ht="15.75" customHeight="1" x14ac:dyDescent="0.2">
      <c r="A909" s="632"/>
      <c r="B909" s="175"/>
      <c r="C909" s="204"/>
      <c r="D909" s="161"/>
      <c r="E909" s="161"/>
      <c r="F909" s="782"/>
      <c r="G909" s="783"/>
    </row>
    <row r="910" spans="1:7" s="154" customFormat="1" ht="15.75" customHeight="1" x14ac:dyDescent="0.2">
      <c r="A910" s="632"/>
      <c r="B910" s="175"/>
      <c r="C910" s="204"/>
      <c r="D910" s="161"/>
      <c r="E910" s="161"/>
      <c r="F910" s="782"/>
      <c r="G910" s="783"/>
    </row>
    <row r="911" spans="1:7" s="154" customFormat="1" ht="15.75" customHeight="1" x14ac:dyDescent="0.2">
      <c r="A911" s="632"/>
      <c r="B911" s="175"/>
      <c r="C911" s="204"/>
      <c r="D911" s="161"/>
      <c r="E911" s="161"/>
      <c r="F911" s="782"/>
      <c r="G911" s="783"/>
    </row>
    <row r="912" spans="1:7" s="154" customFormat="1" ht="15.75" customHeight="1" x14ac:dyDescent="0.2">
      <c r="A912" s="632"/>
      <c r="B912" s="175"/>
      <c r="C912" s="204"/>
      <c r="D912" s="161"/>
      <c r="E912" s="161"/>
      <c r="F912" s="782"/>
      <c r="G912" s="783"/>
    </row>
    <row r="913" spans="1:7" s="154" customFormat="1" ht="15.75" customHeight="1" x14ac:dyDescent="0.2">
      <c r="A913" s="632"/>
      <c r="B913" s="175"/>
      <c r="C913" s="204"/>
      <c r="D913" s="161"/>
      <c r="E913" s="161"/>
      <c r="F913" s="782"/>
      <c r="G913" s="783"/>
    </row>
    <row r="914" spans="1:7" s="154" customFormat="1" ht="15.75" customHeight="1" x14ac:dyDescent="0.2">
      <c r="A914" s="632"/>
      <c r="B914" s="175"/>
      <c r="C914" s="204"/>
      <c r="D914" s="161"/>
      <c r="E914" s="161"/>
      <c r="F914" s="782"/>
      <c r="G914" s="783"/>
    </row>
    <row r="915" spans="1:7" s="154" customFormat="1" ht="15.75" customHeight="1" x14ac:dyDescent="0.2">
      <c r="A915" s="632"/>
      <c r="B915" s="175"/>
      <c r="C915" s="204"/>
      <c r="D915" s="161"/>
      <c r="E915" s="161"/>
      <c r="F915" s="782"/>
      <c r="G915" s="783"/>
    </row>
    <row r="916" spans="1:7" s="154" customFormat="1" ht="15.75" customHeight="1" x14ac:dyDescent="0.2">
      <c r="A916" s="632"/>
      <c r="B916" s="175"/>
      <c r="C916" s="204"/>
      <c r="D916" s="161"/>
      <c r="E916" s="161"/>
      <c r="F916" s="782"/>
      <c r="G916" s="783"/>
    </row>
    <row r="917" spans="1:7" s="154" customFormat="1" ht="15.75" customHeight="1" x14ac:dyDescent="0.2">
      <c r="A917" s="632"/>
      <c r="B917" s="175"/>
      <c r="C917" s="204"/>
      <c r="D917" s="161"/>
      <c r="E917" s="161"/>
      <c r="F917" s="782"/>
      <c r="G917" s="783"/>
    </row>
    <row r="918" spans="1:7" s="154" customFormat="1" ht="15.75" customHeight="1" x14ac:dyDescent="0.2">
      <c r="A918" s="632"/>
      <c r="B918" s="175"/>
      <c r="C918" s="204"/>
      <c r="D918" s="161"/>
      <c r="E918" s="161"/>
      <c r="F918" s="782"/>
      <c r="G918" s="783"/>
    </row>
    <row r="919" spans="1:7" s="154" customFormat="1" ht="15.75" customHeight="1" x14ac:dyDescent="0.2">
      <c r="A919" s="632"/>
      <c r="B919" s="175"/>
      <c r="C919" s="204"/>
      <c r="D919" s="161"/>
      <c r="E919" s="161"/>
      <c r="F919" s="782"/>
      <c r="G919" s="783"/>
    </row>
    <row r="920" spans="1:7" s="154" customFormat="1" ht="15.75" customHeight="1" x14ac:dyDescent="0.2">
      <c r="A920" s="632"/>
      <c r="B920" s="175"/>
      <c r="C920" s="204"/>
      <c r="D920" s="161"/>
      <c r="E920" s="161"/>
      <c r="F920" s="782"/>
      <c r="G920" s="783"/>
    </row>
    <row r="921" spans="1:7" s="154" customFormat="1" ht="15.75" customHeight="1" x14ac:dyDescent="0.2">
      <c r="A921" s="632"/>
      <c r="B921" s="175"/>
      <c r="C921" s="204"/>
      <c r="D921" s="161"/>
      <c r="E921" s="161"/>
      <c r="F921" s="782"/>
      <c r="G921" s="783"/>
    </row>
    <row r="922" spans="1:7" s="154" customFormat="1" ht="15.75" customHeight="1" x14ac:dyDescent="0.2">
      <c r="A922" s="632"/>
      <c r="B922" s="175"/>
      <c r="C922" s="204"/>
      <c r="D922" s="161"/>
      <c r="E922" s="161"/>
      <c r="F922" s="782"/>
      <c r="G922" s="783"/>
    </row>
    <row r="923" spans="1:7" s="154" customFormat="1" ht="15.75" customHeight="1" x14ac:dyDescent="0.2">
      <c r="A923" s="632"/>
      <c r="B923" s="175"/>
      <c r="C923" s="204"/>
      <c r="D923" s="161"/>
      <c r="E923" s="161"/>
      <c r="F923" s="782"/>
      <c r="G923" s="783"/>
    </row>
    <row r="924" spans="1:7" s="154" customFormat="1" ht="15.75" customHeight="1" x14ac:dyDescent="0.2">
      <c r="A924" s="632"/>
      <c r="B924" s="175"/>
      <c r="C924" s="204"/>
      <c r="D924" s="161"/>
      <c r="E924" s="161"/>
      <c r="F924" s="782"/>
      <c r="G924" s="783"/>
    </row>
    <row r="925" spans="1:7" s="154" customFormat="1" ht="15.75" customHeight="1" x14ac:dyDescent="0.2">
      <c r="A925" s="632"/>
      <c r="B925" s="175"/>
      <c r="C925" s="204"/>
      <c r="D925" s="161"/>
      <c r="E925" s="161"/>
      <c r="F925" s="782"/>
      <c r="G925" s="783"/>
    </row>
    <row r="926" spans="1:7" s="154" customFormat="1" ht="15.75" customHeight="1" x14ac:dyDescent="0.2">
      <c r="A926" s="632"/>
      <c r="B926" s="175"/>
      <c r="C926" s="204"/>
      <c r="D926" s="161"/>
      <c r="E926" s="161"/>
      <c r="F926" s="782"/>
      <c r="G926" s="783"/>
    </row>
    <row r="927" spans="1:7" s="154" customFormat="1" ht="15.75" customHeight="1" x14ac:dyDescent="0.2">
      <c r="A927" s="632"/>
      <c r="B927" s="175"/>
      <c r="C927" s="204"/>
      <c r="D927" s="161"/>
      <c r="E927" s="161"/>
      <c r="F927" s="782"/>
      <c r="G927" s="783"/>
    </row>
    <row r="928" spans="1:7" s="154" customFormat="1" ht="15.75" customHeight="1" x14ac:dyDescent="0.2">
      <c r="A928" s="632"/>
      <c r="B928" s="175"/>
      <c r="C928" s="204"/>
      <c r="D928" s="161"/>
      <c r="E928" s="161"/>
      <c r="F928" s="782"/>
      <c r="G928" s="783"/>
    </row>
    <row r="929" spans="1:7" s="154" customFormat="1" ht="15.75" customHeight="1" x14ac:dyDescent="0.2">
      <c r="A929" s="632"/>
      <c r="B929" s="175"/>
      <c r="C929" s="204"/>
      <c r="D929" s="161"/>
      <c r="E929" s="161"/>
      <c r="F929" s="782"/>
      <c r="G929" s="783"/>
    </row>
    <row r="930" spans="1:7" s="154" customFormat="1" ht="15.75" customHeight="1" x14ac:dyDescent="0.2">
      <c r="A930" s="632"/>
      <c r="B930" s="175"/>
      <c r="C930" s="204"/>
      <c r="D930" s="161"/>
      <c r="E930" s="161"/>
      <c r="F930" s="782"/>
      <c r="G930" s="783"/>
    </row>
    <row r="931" spans="1:7" s="154" customFormat="1" ht="15.75" customHeight="1" x14ac:dyDescent="0.2">
      <c r="A931" s="632"/>
      <c r="B931" s="175"/>
      <c r="C931" s="204"/>
      <c r="D931" s="161"/>
      <c r="E931" s="161"/>
      <c r="F931" s="782"/>
      <c r="G931" s="783"/>
    </row>
    <row r="932" spans="1:7" s="154" customFormat="1" ht="15.75" customHeight="1" x14ac:dyDescent="0.2">
      <c r="A932" s="632"/>
      <c r="B932" s="175"/>
      <c r="C932" s="204"/>
      <c r="D932" s="161"/>
      <c r="E932" s="161"/>
      <c r="F932" s="782"/>
      <c r="G932" s="783"/>
    </row>
    <row r="933" spans="1:7" s="154" customFormat="1" ht="15.75" customHeight="1" x14ac:dyDescent="0.2">
      <c r="A933" s="632"/>
      <c r="B933" s="175"/>
      <c r="C933" s="204"/>
      <c r="D933" s="161"/>
      <c r="E933" s="161"/>
      <c r="F933" s="782"/>
      <c r="G933" s="783"/>
    </row>
    <row r="934" spans="1:7" s="154" customFormat="1" ht="15.75" customHeight="1" x14ac:dyDescent="0.2">
      <c r="A934" s="632"/>
      <c r="B934" s="175"/>
      <c r="C934" s="204"/>
      <c r="D934" s="161"/>
      <c r="E934" s="161"/>
      <c r="F934" s="782"/>
      <c r="G934" s="783"/>
    </row>
    <row r="935" spans="1:7" s="154" customFormat="1" ht="15.75" customHeight="1" x14ac:dyDescent="0.2">
      <c r="A935" s="632"/>
      <c r="B935" s="175"/>
      <c r="C935" s="204"/>
      <c r="D935" s="161"/>
      <c r="E935" s="161"/>
      <c r="F935" s="782"/>
      <c r="G935" s="783"/>
    </row>
    <row r="936" spans="1:7" s="154" customFormat="1" ht="15.75" customHeight="1" x14ac:dyDescent="0.2">
      <c r="A936" s="632"/>
      <c r="B936" s="175"/>
      <c r="C936" s="204"/>
      <c r="D936" s="161"/>
      <c r="E936" s="161"/>
      <c r="F936" s="782"/>
      <c r="G936" s="783"/>
    </row>
    <row r="937" spans="1:7" s="154" customFormat="1" ht="15.75" customHeight="1" x14ac:dyDescent="0.2">
      <c r="A937" s="632"/>
      <c r="B937" s="175"/>
      <c r="C937" s="204"/>
      <c r="D937" s="161"/>
      <c r="E937" s="161"/>
      <c r="F937" s="782"/>
      <c r="G937" s="783"/>
    </row>
    <row r="938" spans="1:7" s="154" customFormat="1" ht="15.75" customHeight="1" x14ac:dyDescent="0.2">
      <c r="A938" s="632"/>
      <c r="B938" s="175"/>
      <c r="C938" s="204"/>
      <c r="D938" s="161"/>
      <c r="E938" s="161"/>
      <c r="F938" s="782"/>
      <c r="G938" s="783"/>
    </row>
    <row r="939" spans="1:7" s="154" customFormat="1" ht="15.75" customHeight="1" x14ac:dyDescent="0.2">
      <c r="A939" s="632"/>
      <c r="B939" s="175"/>
      <c r="C939" s="204"/>
      <c r="D939" s="161"/>
      <c r="E939" s="161"/>
      <c r="F939" s="782"/>
      <c r="G939" s="783"/>
    </row>
    <row r="940" spans="1:7" s="154" customFormat="1" ht="15.75" customHeight="1" x14ac:dyDescent="0.2">
      <c r="A940" s="632"/>
      <c r="B940" s="175"/>
      <c r="C940" s="204"/>
      <c r="D940" s="161"/>
      <c r="E940" s="161"/>
      <c r="F940" s="782"/>
      <c r="G940" s="783"/>
    </row>
    <row r="941" spans="1:7" s="154" customFormat="1" ht="15.75" customHeight="1" x14ac:dyDescent="0.2">
      <c r="A941" s="632"/>
      <c r="B941" s="175"/>
      <c r="C941" s="204"/>
      <c r="D941" s="161"/>
      <c r="E941" s="161"/>
      <c r="F941" s="782"/>
      <c r="G941" s="783"/>
    </row>
    <row r="942" spans="1:7" s="154" customFormat="1" ht="15.75" customHeight="1" x14ac:dyDescent="0.2">
      <c r="A942" s="632"/>
      <c r="B942" s="175"/>
      <c r="C942" s="204"/>
      <c r="D942" s="161"/>
      <c r="E942" s="161"/>
      <c r="F942" s="782"/>
      <c r="G942" s="783"/>
    </row>
    <row r="943" spans="1:7" s="154" customFormat="1" ht="15.75" customHeight="1" x14ac:dyDescent="0.2">
      <c r="A943" s="632"/>
      <c r="B943" s="175"/>
      <c r="C943" s="204"/>
      <c r="D943" s="161"/>
      <c r="E943" s="161"/>
      <c r="F943" s="782"/>
      <c r="G943" s="783"/>
    </row>
    <row r="944" spans="1:7" s="154" customFormat="1" ht="15.75" customHeight="1" x14ac:dyDescent="0.2">
      <c r="A944" s="632"/>
      <c r="B944" s="175"/>
      <c r="C944" s="204"/>
      <c r="D944" s="161"/>
      <c r="E944" s="161"/>
      <c r="F944" s="782"/>
      <c r="G944" s="783"/>
    </row>
    <row r="945" spans="1:11" s="154" customFormat="1" ht="15.75" customHeight="1" x14ac:dyDescent="0.2">
      <c r="A945" s="632"/>
      <c r="B945" s="175"/>
      <c r="C945" s="204"/>
      <c r="D945" s="161"/>
      <c r="E945" s="161"/>
      <c r="F945" s="782"/>
      <c r="G945" s="783"/>
    </row>
    <row r="946" spans="1:11" s="154" customFormat="1" ht="15.75" customHeight="1" x14ac:dyDescent="0.2">
      <c r="A946" s="632"/>
      <c r="B946" s="175"/>
      <c r="C946" s="204"/>
      <c r="D946" s="161"/>
      <c r="E946" s="161"/>
      <c r="F946" s="782"/>
      <c r="G946" s="783"/>
    </row>
    <row r="947" spans="1:11" s="154" customFormat="1" ht="15.75" customHeight="1" x14ac:dyDescent="0.2">
      <c r="A947" s="632"/>
      <c r="B947" s="175"/>
      <c r="C947" s="204"/>
      <c r="D947" s="161"/>
      <c r="E947" s="161"/>
      <c r="F947" s="782"/>
      <c r="G947" s="783"/>
    </row>
    <row r="948" spans="1:11" s="154" customFormat="1" ht="15.75" customHeight="1" x14ac:dyDescent="0.2">
      <c r="A948" s="632"/>
      <c r="B948" s="175"/>
      <c r="C948" s="204"/>
      <c r="D948" s="161"/>
      <c r="E948" s="161"/>
      <c r="F948" s="782"/>
      <c r="G948" s="783"/>
    </row>
    <row r="949" spans="1:11" s="154" customFormat="1" ht="15.75" customHeight="1" x14ac:dyDescent="0.2">
      <c r="A949" s="632"/>
      <c r="B949" s="175"/>
      <c r="C949" s="204"/>
      <c r="D949" s="161"/>
      <c r="E949" s="161"/>
      <c r="F949" s="782"/>
      <c r="G949" s="783"/>
    </row>
    <row r="950" spans="1:11" s="154" customFormat="1" ht="15.75" customHeight="1" x14ac:dyDescent="0.2">
      <c r="A950" s="632"/>
      <c r="B950" s="175"/>
      <c r="C950" s="204"/>
      <c r="D950" s="161"/>
      <c r="E950" s="161"/>
      <c r="F950" s="782"/>
      <c r="G950" s="783"/>
    </row>
    <row r="951" spans="1:11" s="154" customFormat="1" ht="15" customHeight="1" x14ac:dyDescent="0.2">
      <c r="A951" s="632"/>
      <c r="B951" s="175"/>
      <c r="C951" s="204"/>
      <c r="D951" s="161"/>
      <c r="E951" s="161"/>
      <c r="F951" s="782"/>
      <c r="G951" s="783"/>
      <c r="I951" s="632"/>
      <c r="J951" s="632"/>
      <c r="K951" s="632"/>
    </row>
    <row r="952" spans="1:11" s="154" customFormat="1" ht="15" customHeight="1" x14ac:dyDescent="0.2">
      <c r="A952" s="632"/>
      <c r="B952" s="175"/>
      <c r="C952" s="204"/>
      <c r="D952" s="161"/>
      <c r="E952" s="161"/>
      <c r="F952" s="782"/>
      <c r="G952" s="783"/>
      <c r="I952" s="632"/>
      <c r="J952" s="632"/>
      <c r="K952" s="632"/>
    </row>
    <row r="953" spans="1:11" s="154" customFormat="1" ht="15" customHeight="1" x14ac:dyDescent="0.2">
      <c r="A953" s="632"/>
      <c r="B953" s="175"/>
      <c r="C953" s="204"/>
      <c r="D953" s="161"/>
      <c r="E953" s="161"/>
      <c r="F953" s="782"/>
      <c r="G953" s="783"/>
      <c r="I953" s="632"/>
      <c r="J953" s="632"/>
      <c r="K953" s="632"/>
    </row>
    <row r="954" spans="1:11" s="154" customFormat="1" ht="15" customHeight="1" x14ac:dyDescent="0.2">
      <c r="A954" s="632"/>
      <c r="B954" s="175"/>
      <c r="C954" s="204"/>
      <c r="D954" s="161"/>
      <c r="E954" s="161"/>
      <c r="F954" s="782"/>
      <c r="G954" s="783"/>
      <c r="I954" s="632"/>
      <c r="J954" s="632"/>
      <c r="K954" s="632"/>
    </row>
    <row r="955" spans="1:11" s="154" customFormat="1" ht="15" customHeight="1" x14ac:dyDescent="0.2">
      <c r="A955" s="632"/>
      <c r="B955" s="175"/>
      <c r="C955" s="204"/>
      <c r="D955" s="161"/>
      <c r="E955" s="161"/>
      <c r="F955" s="782"/>
      <c r="G955" s="783"/>
      <c r="I955" s="632"/>
      <c r="J955" s="632"/>
      <c r="K955" s="632"/>
    </row>
  </sheetData>
  <sheetProtection selectLockedCells="1"/>
  <mergeCells count="183">
    <mergeCell ref="A29:E29"/>
    <mergeCell ref="A24:E24"/>
    <mergeCell ref="A27:A28"/>
    <mergeCell ref="A1:A3"/>
    <mergeCell ref="B1:B3"/>
    <mergeCell ref="C1:C3"/>
    <mergeCell ref="D1:D3"/>
    <mergeCell ref="E1:E3"/>
    <mergeCell ref="A4:E4"/>
    <mergeCell ref="A15:A16"/>
    <mergeCell ref="B15:B16"/>
    <mergeCell ref="D15:D16"/>
    <mergeCell ref="A12:A14"/>
    <mergeCell ref="B12:B13"/>
    <mergeCell ref="D12:D13"/>
    <mergeCell ref="A5:E5"/>
    <mergeCell ref="B6:B7"/>
    <mergeCell ref="D6:D7"/>
    <mergeCell ref="B9:B10"/>
    <mergeCell ref="D9:D10"/>
    <mergeCell ref="E6:E8"/>
    <mergeCell ref="E9:E11"/>
    <mergeCell ref="E12:E14"/>
    <mergeCell ref="A18:A19"/>
    <mergeCell ref="B18:B19"/>
    <mergeCell ref="D18:D19"/>
    <mergeCell ref="A21:A22"/>
    <mergeCell ref="B21:B22"/>
    <mergeCell ref="D21:D22"/>
    <mergeCell ref="E21:E22"/>
    <mergeCell ref="F106:F107"/>
    <mergeCell ref="G106:G107"/>
    <mergeCell ref="A25:A26"/>
    <mergeCell ref="A55:A57"/>
    <mergeCell ref="B55:B56"/>
    <mergeCell ref="D55:D56"/>
    <mergeCell ref="E55:E56"/>
    <mergeCell ref="A48:A49"/>
    <mergeCell ref="B48:B49"/>
    <mergeCell ref="D48:D49"/>
    <mergeCell ref="E48:E49"/>
    <mergeCell ref="A51:E51"/>
    <mergeCell ref="A52:A54"/>
    <mergeCell ref="B52:B53"/>
    <mergeCell ref="D52:D53"/>
    <mergeCell ref="E52:E53"/>
    <mergeCell ref="A58:E58"/>
    <mergeCell ref="E15:E17"/>
    <mergeCell ref="E18:E20"/>
    <mergeCell ref="B42:B43"/>
    <mergeCell ref="D42:D43"/>
    <mergeCell ref="E42:E43"/>
    <mergeCell ref="A45:A46"/>
    <mergeCell ref="B45:B46"/>
    <mergeCell ref="D45:D46"/>
    <mergeCell ref="E45:E46"/>
    <mergeCell ref="A36:A37"/>
    <mergeCell ref="B36:B37"/>
    <mergeCell ref="D36:D37"/>
    <mergeCell ref="E36:E37"/>
    <mergeCell ref="A39:A40"/>
    <mergeCell ref="B39:B40"/>
    <mergeCell ref="D39:D40"/>
    <mergeCell ref="E39:E40"/>
    <mergeCell ref="B30:B31"/>
    <mergeCell ref="D30:D31"/>
    <mergeCell ref="E30:E31"/>
    <mergeCell ref="A33:A35"/>
    <mergeCell ref="B33:B34"/>
    <mergeCell ref="D33:D34"/>
    <mergeCell ref="E33:E34"/>
    <mergeCell ref="B59:B60"/>
    <mergeCell ref="D59:D60"/>
    <mergeCell ref="E59:E60"/>
    <mergeCell ref="A62:A64"/>
    <mergeCell ref="B62:B63"/>
    <mergeCell ref="D62:D63"/>
    <mergeCell ref="E62:E63"/>
    <mergeCell ref="A75:E75"/>
    <mergeCell ref="B71:B72"/>
    <mergeCell ref="D71:D72"/>
    <mergeCell ref="E71:E72"/>
    <mergeCell ref="A65:A66"/>
    <mergeCell ref="B65:B66"/>
    <mergeCell ref="D65:D66"/>
    <mergeCell ref="E65:E66"/>
    <mergeCell ref="A68:A69"/>
    <mergeCell ref="B68:B69"/>
    <mergeCell ref="D68:D69"/>
    <mergeCell ref="E68:E69"/>
    <mergeCell ref="A71:A74"/>
    <mergeCell ref="B91:B92"/>
    <mergeCell ref="D91:D92"/>
    <mergeCell ref="E91:E92"/>
    <mergeCell ref="A76:A88"/>
    <mergeCell ref="B76:B78"/>
    <mergeCell ref="E76:E78"/>
    <mergeCell ref="B80:B81"/>
    <mergeCell ref="E80:E82"/>
    <mergeCell ref="B87:B88"/>
    <mergeCell ref="E87:E88"/>
    <mergeCell ref="B83:B84"/>
    <mergeCell ref="E83:E85"/>
    <mergeCell ref="B100:B101"/>
    <mergeCell ref="D100:D101"/>
    <mergeCell ref="E100:E101"/>
    <mergeCell ref="B103:B104"/>
    <mergeCell ref="D103:D104"/>
    <mergeCell ref="E103:E104"/>
    <mergeCell ref="B94:B95"/>
    <mergeCell ref="D94:D95"/>
    <mergeCell ref="E94:E95"/>
    <mergeCell ref="B97:B98"/>
    <mergeCell ref="D97:D98"/>
    <mergeCell ref="E97:E98"/>
    <mergeCell ref="A115:E115"/>
    <mergeCell ref="A106:A113"/>
    <mergeCell ref="B106:B107"/>
    <mergeCell ref="D106:D107"/>
    <mergeCell ref="E106:E107"/>
    <mergeCell ref="B109:B110"/>
    <mergeCell ref="D109:D110"/>
    <mergeCell ref="E109:E110"/>
    <mergeCell ref="B112:B113"/>
    <mergeCell ref="D112:D113"/>
    <mergeCell ref="E112:E113"/>
    <mergeCell ref="A116:A123"/>
    <mergeCell ref="B116:B117"/>
    <mergeCell ref="D116:D117"/>
    <mergeCell ref="E116:E117"/>
    <mergeCell ref="B119:B120"/>
    <mergeCell ref="D119:D120"/>
    <mergeCell ref="E119:E120"/>
    <mergeCell ref="B122:B123"/>
    <mergeCell ref="D122:D123"/>
    <mergeCell ref="E122:E123"/>
    <mergeCell ref="B128:B129"/>
    <mergeCell ref="D128:D129"/>
    <mergeCell ref="E128:E129"/>
    <mergeCell ref="B131:B132"/>
    <mergeCell ref="D131:D132"/>
    <mergeCell ref="E131:E132"/>
    <mergeCell ref="B125:B126"/>
    <mergeCell ref="D125:D126"/>
    <mergeCell ref="E125:E126"/>
    <mergeCell ref="B137:B138"/>
    <mergeCell ref="D137:D138"/>
    <mergeCell ref="E137:E138"/>
    <mergeCell ref="B140:B141"/>
    <mergeCell ref="D140:D141"/>
    <mergeCell ref="E140:E141"/>
    <mergeCell ref="B134:B135"/>
    <mergeCell ref="D134:D135"/>
    <mergeCell ref="E134:E135"/>
    <mergeCell ref="A152:E152"/>
    <mergeCell ref="B153:B154"/>
    <mergeCell ref="D153:D154"/>
    <mergeCell ref="E153:E154"/>
    <mergeCell ref="A149:A150"/>
    <mergeCell ref="B149:B150"/>
    <mergeCell ref="D149:D150"/>
    <mergeCell ref="E149:E150"/>
    <mergeCell ref="A143:A144"/>
    <mergeCell ref="B143:B144"/>
    <mergeCell ref="D143:D144"/>
    <mergeCell ref="E143:E144"/>
    <mergeCell ref="B146:B147"/>
    <mergeCell ref="D146:D147"/>
    <mergeCell ref="E146:E147"/>
    <mergeCell ref="B156:B157"/>
    <mergeCell ref="D156:D157"/>
    <mergeCell ref="E156:E157"/>
    <mergeCell ref="B159:B160"/>
    <mergeCell ref="D159:D160"/>
    <mergeCell ref="E159:E160"/>
    <mergeCell ref="A159:A161"/>
    <mergeCell ref="D170:D171"/>
    <mergeCell ref="E170:E171"/>
    <mergeCell ref="A167:A171"/>
    <mergeCell ref="A163:A164"/>
    <mergeCell ref="D167:D168"/>
    <mergeCell ref="E167:E168"/>
    <mergeCell ref="E163:E165"/>
  </mergeCells>
  <hyperlinks>
    <hyperlink ref="C22" r:id="rId1" xr:uid="{2CCA3CA4-1391-4A87-A8DA-81C857F8A881}"/>
    <hyperlink ref="C31" r:id="rId2" xr:uid="{56D58FEA-E38D-43EE-9158-FC37D912F0FA}"/>
    <hyperlink ref="C34" r:id="rId3" xr:uid="{1EFFBDFC-2A12-460C-B4DC-9CEA148B9F71}"/>
    <hyperlink ref="C37" r:id="rId4" xr:uid="{86598E63-C1D3-4D23-9B1A-A87765CE29E8}"/>
    <hyperlink ref="C40" r:id="rId5" xr:uid="{3D91FA37-6E8C-40B1-AF40-8D9A037F6E08}"/>
    <hyperlink ref="C46" r:id="rId6" xr:uid="{454704E3-80C3-4847-B1CC-869B9B28B767}"/>
    <hyperlink ref="C49" r:id="rId7" xr:uid="{FC6A8F34-5C44-4E67-A33A-8A26897516A9}"/>
    <hyperlink ref="C144" r:id="rId8" xr:uid="{52969D5C-250C-4A3B-9223-88F99AE22EA4}"/>
    <hyperlink ref="C147" r:id="rId9" xr:uid="{E67223BA-5608-4DFF-B44C-9DE611239766}"/>
    <hyperlink ref="C150" r:id="rId10" xr:uid="{1AF9C50D-3C9B-4F46-A04B-9779C21DB257}"/>
    <hyperlink ref="C77" r:id="rId11" xr:uid="{89FC4DAF-452E-4488-901D-470544115F45}"/>
    <hyperlink ref="C81" r:id="rId12" xr:uid="{26047BBD-9874-4716-959F-9BB8964F94D2}"/>
    <hyperlink ref="C92" r:id="rId13" xr:uid="{91BD08D1-B106-4C90-970D-21A14B7FB8C4}"/>
    <hyperlink ref="C95" r:id="rId14" xr:uid="{5BF446B7-ADAE-4FD9-AA0E-8EAB2781C7B9}"/>
    <hyperlink ref="C98" r:id="rId15" xr:uid="{3E4443AA-2C87-4026-A866-DDD98659AC25}"/>
    <hyperlink ref="C101" r:id="rId16" xr:uid="{39F471D9-5FF5-4D85-B911-B4C6F54A204B}"/>
    <hyperlink ref="C107" r:id="rId17" xr:uid="{8AA49399-C1ED-4B0D-A29E-5C8A5563E075}"/>
    <hyperlink ref="C110" r:id="rId18" xr:uid="{996CF844-E197-49C8-960C-F3355064D38F}"/>
    <hyperlink ref="C113" r:id="rId19" xr:uid="{040BF518-34DC-4059-97B0-BA71D2CE74CB}"/>
    <hyperlink ref="C88" r:id="rId20" xr:uid="{C4AA00EE-B2F6-49DB-8710-596504EC7B18}"/>
    <hyperlink ref="C7" r:id="rId21" xr:uid="{62C74773-0D4C-4CB1-9F00-058EADB0A94E}"/>
    <hyperlink ref="C117" r:id="rId22" xr:uid="{7C6486C1-91D0-4DE4-AD83-076E4F8B4995}"/>
    <hyperlink ref="C126" r:id="rId23" xr:uid="{FFA9113C-880C-4062-A383-1392A8353611}"/>
    <hyperlink ref="C138" r:id="rId24" xr:uid="{54D17F8D-B6E9-4331-A251-D16D45574AC2}"/>
    <hyperlink ref="C43" r:id="rId25" xr:uid="{5A9DB7F2-C4A9-4278-89C6-0B1EB59DE211}"/>
    <hyperlink ref="C60" r:id="rId26" xr:uid="{B17BAF94-8DB0-4CAD-A8FF-A37A24338CDA}"/>
    <hyperlink ref="C63" r:id="rId27" xr:uid="{D88B4976-7A53-4A78-BB18-8D63B0CFA406}"/>
    <hyperlink ref="C164" r:id="rId28" xr:uid="{FD2839CD-77B7-41D0-A6E5-B9D4282856E7}"/>
    <hyperlink ref="C157" r:id="rId29" xr:uid="{16BD4E5C-30FE-4B0E-822D-364BF2E8C6CB}"/>
    <hyperlink ref="C154" r:id="rId30" xr:uid="{37102388-A4DF-49DE-8377-3E58D3388113}"/>
    <hyperlink ref="C72" r:id="rId31" xr:uid="{C36A55DA-218B-4347-A4DF-B809261C9A88}"/>
    <hyperlink ref="C66" r:id="rId32" xr:uid="{54749E57-97C5-4006-83A1-0F5B731CF8E1}"/>
    <hyperlink ref="C69" r:id="rId33" xr:uid="{C725B6E0-C7A4-475A-8231-D5B6E9605FCF}"/>
    <hyperlink ref="C19" r:id="rId34" xr:uid="{6B4C03D8-6DAF-47FD-9E6D-B89301FA5B19}"/>
    <hyperlink ref="C16" r:id="rId35" xr:uid="{CE51042D-52A1-43FF-89A9-5DDE46ACAB77}"/>
    <hyperlink ref="C13" r:id="rId36" xr:uid="{C8694D54-21F6-4D6A-AF67-FF1510094F36}"/>
    <hyperlink ref="C56" r:id="rId37" xr:uid="{A9A70C73-6512-49B7-935B-85E2E9BD4B9E}"/>
    <hyperlink ref="C53" r:id="rId38" xr:uid="{3BCDB0CA-7B23-4EE3-A27C-C33B6A4298C2}"/>
    <hyperlink ref="C135" r:id="rId39" xr:uid="{7AAF0986-8E94-4083-A278-5015F513FA40}"/>
    <hyperlink ref="C10" r:id="rId40" xr:uid="{5ED45988-9B9D-4C82-91EB-811497F5720D}"/>
    <hyperlink ref="C123" r:id="rId41" display="3 пластини нерж. Для зєднання несумісних металів" xr:uid="{2E09DF11-34D3-44FE-A5B3-CB5ADC2009DE}"/>
    <hyperlink ref="C132" r:id="rId42" xr:uid="{BDF33305-7FA2-4161-8A7C-B83508102E00}"/>
    <hyperlink ref="C84" r:id="rId43" xr:uid="{1D99C93D-CB5A-4EC9-AFBE-4081B49CA2D0}"/>
    <hyperlink ref="C120" r:id="rId44" xr:uid="{D5FFA93B-2BF5-459E-A8A1-AF336D9A8A58}"/>
    <hyperlink ref="C129" r:id="rId45" xr:uid="{1086FDF8-2786-406B-9390-DDB032B35843}"/>
    <hyperlink ref="C141" r:id="rId46" xr:uid="{E5560996-A702-4719-8375-4FC58E25BCA2}"/>
    <hyperlink ref="C160" r:id="rId47" xr:uid="{13902375-0E51-4AD2-B85F-480817851C51}"/>
    <hyperlink ref="C168" r:id="rId48" xr:uid="{9315333C-EB54-44D6-9763-36854B7653D0}"/>
    <hyperlink ref="C171" r:id="rId49" xr:uid="{1B555BC3-271F-4D34-8374-D95D08FF1273}"/>
  </hyperlinks>
  <pageMargins left="0.7" right="0.7" top="0.75" bottom="0.75" header="0" footer="0"/>
  <pageSetup fitToHeight="0" orientation="portrait" r:id="rId50"/>
  <drawing r:id="rId5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outlinePr summaryBelow="0"/>
    <pageSetUpPr fitToPage="1"/>
  </sheetPr>
  <dimension ref="A1:I790"/>
  <sheetViews>
    <sheetView showGridLines="0" zoomScaleNormal="100" workbookViewId="0">
      <pane ySplit="5" topLeftCell="A21" activePane="bottomLeft" state="frozen"/>
      <selection pane="bottomLeft" activeCell="K17" sqref="K17"/>
    </sheetView>
  </sheetViews>
  <sheetFormatPr defaultColWidth="14.42578125" defaultRowHeight="15" customHeight="1" x14ac:dyDescent="0.25"/>
  <cols>
    <col min="1" max="1" width="24" style="104" customWidth="1"/>
    <col min="2" max="2" width="10" style="99" customWidth="1"/>
    <col min="3" max="3" width="57.42578125" style="94" customWidth="1"/>
    <col min="4" max="4" width="10" style="130" customWidth="1"/>
    <col min="5" max="5" width="6.28515625" style="32" customWidth="1"/>
    <col min="6" max="6" width="13" style="97" customWidth="1"/>
    <col min="7" max="7" width="11.7109375" style="44" customWidth="1"/>
    <col min="8" max="8" width="12.28515625" style="42" customWidth="1"/>
    <col min="9" max="16384" width="14.42578125" style="104"/>
  </cols>
  <sheetData>
    <row r="1" spans="1:9" ht="12" customHeight="1" x14ac:dyDescent="0.25">
      <c r="A1" s="1122"/>
      <c r="B1" s="1122"/>
      <c r="C1" s="1128" t="s">
        <v>1645</v>
      </c>
      <c r="D1" s="1128"/>
      <c r="E1" s="1128"/>
      <c r="F1" s="1128"/>
      <c r="G1" s="1129"/>
      <c r="H1" s="1123"/>
      <c r="I1" s="36"/>
    </row>
    <row r="2" spans="1:9" ht="12" customHeight="1" x14ac:dyDescent="0.25">
      <c r="A2" s="1122"/>
      <c r="B2" s="1122"/>
      <c r="C2" s="1128"/>
      <c r="D2" s="1128"/>
      <c r="E2" s="1128"/>
      <c r="F2" s="1128"/>
      <c r="G2" s="1129"/>
      <c r="H2" s="1124"/>
      <c r="I2" s="36"/>
    </row>
    <row r="3" spans="1:9" ht="12" customHeight="1" x14ac:dyDescent="0.25">
      <c r="A3" s="1122"/>
      <c r="B3" s="1122"/>
      <c r="C3" s="1128"/>
      <c r="D3" s="1128"/>
      <c r="E3" s="1128"/>
      <c r="F3" s="1128"/>
      <c r="G3" s="1129"/>
      <c r="H3" s="1124">
        <v>0.15</v>
      </c>
      <c r="I3" s="36"/>
    </row>
    <row r="4" spans="1:9" ht="12" customHeight="1" x14ac:dyDescent="0.25">
      <c r="A4" s="1122"/>
      <c r="B4" s="1122"/>
      <c r="C4" s="1128"/>
      <c r="D4" s="1128"/>
      <c r="E4" s="1128"/>
      <c r="F4" s="1128"/>
      <c r="G4" s="1129"/>
      <c r="H4" s="1125"/>
      <c r="I4" s="36"/>
    </row>
    <row r="5" spans="1:9" ht="25.5" customHeight="1" x14ac:dyDescent="0.25">
      <c r="A5" s="91" t="s">
        <v>0</v>
      </c>
      <c r="B5" s="91" t="s">
        <v>1</v>
      </c>
      <c r="C5" s="100" t="s">
        <v>2</v>
      </c>
      <c r="D5" s="100" t="s">
        <v>358</v>
      </c>
      <c r="E5" s="45" t="s">
        <v>329</v>
      </c>
      <c r="F5" s="45" t="s">
        <v>1431</v>
      </c>
      <c r="G5" s="101" t="s">
        <v>236</v>
      </c>
      <c r="H5" s="901" t="s">
        <v>1724</v>
      </c>
      <c r="I5" s="36"/>
    </row>
    <row r="6" spans="1:9" s="115" customFormat="1" ht="15" customHeight="1" x14ac:dyDescent="0.25">
      <c r="A6" s="1126"/>
      <c r="B6" s="696">
        <v>410061</v>
      </c>
      <c r="C6" s="135" t="s">
        <v>361</v>
      </c>
      <c r="D6" s="546" t="s">
        <v>359</v>
      </c>
      <c r="E6" s="1012" t="s">
        <v>235</v>
      </c>
      <c r="F6" s="1117" t="s">
        <v>1722</v>
      </c>
      <c r="G6" s="106">
        <v>11082.24</v>
      </c>
      <c r="H6" s="107">
        <f>G6*(1-H3)</f>
        <v>9419.9040000000005</v>
      </c>
      <c r="I6" s="36"/>
    </row>
    <row r="7" spans="1:9" s="115" customFormat="1" ht="15" customHeight="1" x14ac:dyDescent="0.25">
      <c r="A7" s="1126"/>
      <c r="B7" s="696">
        <v>410071</v>
      </c>
      <c r="C7" s="135" t="s">
        <v>362</v>
      </c>
      <c r="D7" s="546" t="s">
        <v>359</v>
      </c>
      <c r="E7" s="1012" t="s">
        <v>235</v>
      </c>
      <c r="F7" s="1117"/>
      <c r="G7" s="106">
        <v>12023.23</v>
      </c>
      <c r="H7" s="107">
        <f>G7*(1-H3)</f>
        <v>10219.745499999999</v>
      </c>
      <c r="I7" s="36"/>
    </row>
    <row r="8" spans="1:9" ht="15" customHeight="1" x14ac:dyDescent="0.25">
      <c r="A8" s="1126"/>
      <c r="B8" s="696">
        <v>410081</v>
      </c>
      <c r="C8" s="135" t="s">
        <v>238</v>
      </c>
      <c r="D8" s="546" t="s">
        <v>359</v>
      </c>
      <c r="E8" s="1012" t="s">
        <v>235</v>
      </c>
      <c r="F8" s="1117"/>
      <c r="G8" s="134">
        <v>14039.68</v>
      </c>
      <c r="H8" s="107">
        <f>G8*(1-H3)</f>
        <v>11933.727999999999</v>
      </c>
      <c r="I8" s="36"/>
    </row>
    <row r="9" spans="1:9" ht="15" customHeight="1" x14ac:dyDescent="0.25">
      <c r="A9" s="1126"/>
      <c r="B9" s="697">
        <v>410091</v>
      </c>
      <c r="C9" s="136" t="s">
        <v>239</v>
      </c>
      <c r="D9" s="698" t="s">
        <v>359</v>
      </c>
      <c r="E9" s="1013" t="s">
        <v>235</v>
      </c>
      <c r="F9" s="1127" t="s">
        <v>1722</v>
      </c>
      <c r="G9" s="106">
        <v>22208.799999999999</v>
      </c>
      <c r="H9" s="545">
        <f>G9*(1-H3)</f>
        <v>18877.48</v>
      </c>
      <c r="I9" s="36"/>
    </row>
    <row r="10" spans="1:9" ht="15" customHeight="1" x14ac:dyDescent="0.25">
      <c r="A10" s="1126"/>
      <c r="B10" s="696">
        <v>410101</v>
      </c>
      <c r="C10" s="135" t="s">
        <v>240</v>
      </c>
      <c r="D10" s="698" t="s">
        <v>359</v>
      </c>
      <c r="E10" s="1012" t="s">
        <v>235</v>
      </c>
      <c r="F10" s="1117"/>
      <c r="G10" s="106">
        <v>22740.02</v>
      </c>
      <c r="H10" s="107">
        <f>G10*(1-H3)</f>
        <v>19329.017</v>
      </c>
      <c r="I10" s="36"/>
    </row>
    <row r="11" spans="1:9" ht="15" customHeight="1" x14ac:dyDescent="0.25">
      <c r="A11" s="1126"/>
      <c r="B11" s="696">
        <v>410111</v>
      </c>
      <c r="C11" s="135" t="s">
        <v>241</v>
      </c>
      <c r="D11" s="698" t="s">
        <v>359</v>
      </c>
      <c r="E11" s="1012" t="s">
        <v>235</v>
      </c>
      <c r="F11" s="1117"/>
      <c r="G11" s="106">
        <v>31711.14</v>
      </c>
      <c r="H11" s="107">
        <f>G11*(1-H3)</f>
        <v>26954.468999999997</v>
      </c>
      <c r="I11" s="36"/>
    </row>
    <row r="12" spans="1:9" ht="15" customHeight="1" x14ac:dyDescent="0.25">
      <c r="A12" s="1126"/>
      <c r="B12" s="696">
        <v>410121</v>
      </c>
      <c r="C12" s="135" t="s">
        <v>242</v>
      </c>
      <c r="D12" s="698" t="s">
        <v>359</v>
      </c>
      <c r="E12" s="1012" t="s">
        <v>235</v>
      </c>
      <c r="F12" s="1117"/>
      <c r="G12" s="106">
        <v>36617.050000000003</v>
      </c>
      <c r="H12" s="107">
        <f>G12*(1-H3)</f>
        <v>31124.4925</v>
      </c>
      <c r="I12" s="36"/>
    </row>
    <row r="13" spans="1:9" ht="15" customHeight="1" x14ac:dyDescent="0.25">
      <c r="A13" s="1126"/>
      <c r="B13" s="696">
        <v>410131</v>
      </c>
      <c r="C13" s="135" t="s">
        <v>243</v>
      </c>
      <c r="D13" s="698" t="s">
        <v>359</v>
      </c>
      <c r="E13" s="1012" t="s">
        <v>235</v>
      </c>
      <c r="F13" s="1117"/>
      <c r="G13" s="106">
        <v>37556.5</v>
      </c>
      <c r="H13" s="107">
        <f>G13*(1-H3)</f>
        <v>31923.024999999998</v>
      </c>
      <c r="I13" s="36"/>
    </row>
    <row r="14" spans="1:9" ht="15" customHeight="1" x14ac:dyDescent="0.25">
      <c r="A14" s="1126"/>
      <c r="B14" s="696">
        <v>410141</v>
      </c>
      <c r="C14" s="540" t="s">
        <v>244</v>
      </c>
      <c r="D14" s="708" t="s">
        <v>359</v>
      </c>
      <c r="E14" s="1014" t="s">
        <v>235</v>
      </c>
      <c r="F14" s="1121"/>
      <c r="G14" s="542">
        <v>38486.97</v>
      </c>
      <c r="H14" s="541">
        <f>G14*(1-H3)</f>
        <v>32713.924500000001</v>
      </c>
      <c r="I14" s="36"/>
    </row>
    <row r="15" spans="1:9" ht="15" customHeight="1" x14ac:dyDescent="0.25">
      <c r="A15" s="1126"/>
      <c r="B15" s="1007">
        <v>410151</v>
      </c>
      <c r="C15" s="135" t="s">
        <v>245</v>
      </c>
      <c r="D15" s="698" t="s">
        <v>359</v>
      </c>
      <c r="E15" s="1012" t="s">
        <v>235</v>
      </c>
      <c r="F15" s="1120" t="s">
        <v>1722</v>
      </c>
      <c r="G15" s="105">
        <v>64439.94</v>
      </c>
      <c r="H15" s="109">
        <f>G15*(1-H3)</f>
        <v>54773.949000000001</v>
      </c>
      <c r="I15" s="36"/>
    </row>
    <row r="16" spans="1:9" ht="15" customHeight="1" x14ac:dyDescent="0.25">
      <c r="A16" s="1126"/>
      <c r="B16" s="700">
        <v>410161</v>
      </c>
      <c r="C16" s="102" t="s">
        <v>246</v>
      </c>
      <c r="D16" s="701" t="s">
        <v>359</v>
      </c>
      <c r="E16" s="1015" t="s">
        <v>235</v>
      </c>
      <c r="F16" s="1117"/>
      <c r="G16" s="105">
        <v>65423.81</v>
      </c>
      <c r="H16" s="51">
        <f>G16*(1-H3)</f>
        <v>55610.238499999999</v>
      </c>
      <c r="I16" s="36"/>
    </row>
    <row r="17" spans="1:9" ht="15" customHeight="1" x14ac:dyDescent="0.25">
      <c r="A17" s="1126"/>
      <c r="B17" s="700">
        <v>410171</v>
      </c>
      <c r="C17" s="102" t="s">
        <v>247</v>
      </c>
      <c r="D17" s="701" t="s">
        <v>359</v>
      </c>
      <c r="E17" s="1015" t="s">
        <v>235</v>
      </c>
      <c r="F17" s="1117"/>
      <c r="G17" s="105">
        <v>68246.94</v>
      </c>
      <c r="H17" s="51">
        <f>G17*(1-H3)</f>
        <v>58009.898999999998</v>
      </c>
      <c r="I17" s="36"/>
    </row>
    <row r="18" spans="1:9" ht="15" customHeight="1" x14ac:dyDescent="0.25">
      <c r="A18" s="1126"/>
      <c r="B18" s="700">
        <v>410181</v>
      </c>
      <c r="C18" s="102" t="s">
        <v>248</v>
      </c>
      <c r="D18" s="701" t="s">
        <v>359</v>
      </c>
      <c r="E18" s="1015" t="s">
        <v>235</v>
      </c>
      <c r="F18" s="1117"/>
      <c r="G18" s="105">
        <v>87521</v>
      </c>
      <c r="H18" s="51">
        <f>G18*(1-H3)</f>
        <v>74392.849999999991</v>
      </c>
      <c r="I18" s="36"/>
    </row>
    <row r="19" spans="1:9" ht="15" customHeight="1" x14ac:dyDescent="0.25">
      <c r="A19" s="1126"/>
      <c r="B19" s="700">
        <v>410191</v>
      </c>
      <c r="C19" s="102" t="s">
        <v>249</v>
      </c>
      <c r="D19" s="701" t="s">
        <v>359</v>
      </c>
      <c r="E19" s="1015" t="s">
        <v>235</v>
      </c>
      <c r="F19" s="1117"/>
      <c r="G19" s="105">
        <v>88566.8</v>
      </c>
      <c r="H19" s="51">
        <f>G19*(1-H3)</f>
        <v>75281.78</v>
      </c>
      <c r="I19" s="36"/>
    </row>
    <row r="20" spans="1:9" ht="15" customHeight="1" x14ac:dyDescent="0.25">
      <c r="A20" s="1126"/>
      <c r="B20" s="1006">
        <v>410201</v>
      </c>
      <c r="C20" s="135" t="s">
        <v>250</v>
      </c>
      <c r="D20" s="698" t="s">
        <v>359</v>
      </c>
      <c r="E20" s="1014" t="s">
        <v>235</v>
      </c>
      <c r="F20" s="1121"/>
      <c r="G20" s="544">
        <v>92783</v>
      </c>
      <c r="H20" s="109">
        <f>G20*(1-H3)</f>
        <v>78865.55</v>
      </c>
      <c r="I20" s="36"/>
    </row>
    <row r="21" spans="1:9" ht="15" customHeight="1" x14ac:dyDescent="0.25">
      <c r="A21" s="1126"/>
      <c r="B21" s="696">
        <v>410211</v>
      </c>
      <c r="C21" s="978" t="s">
        <v>251</v>
      </c>
      <c r="D21" s="706" t="s">
        <v>359</v>
      </c>
      <c r="E21" s="1012" t="s">
        <v>235</v>
      </c>
      <c r="F21" s="1120" t="s">
        <v>1722</v>
      </c>
      <c r="G21" s="106">
        <v>116370.8</v>
      </c>
      <c r="H21" s="545">
        <f>G21*(1-H3)</f>
        <v>98915.18</v>
      </c>
      <c r="I21" s="36"/>
    </row>
    <row r="22" spans="1:9" ht="15" customHeight="1" x14ac:dyDescent="0.25">
      <c r="A22" s="1126"/>
      <c r="B22" s="696">
        <v>410221</v>
      </c>
      <c r="C22" s="135" t="s">
        <v>252</v>
      </c>
      <c r="D22" s="698" t="s">
        <v>359</v>
      </c>
      <c r="E22" s="1012" t="s">
        <v>235</v>
      </c>
      <c r="F22" s="1117"/>
      <c r="G22" s="106">
        <v>117289.2</v>
      </c>
      <c r="H22" s="107">
        <f>G22*(1-H3)</f>
        <v>99695.819999999992</v>
      </c>
      <c r="I22" s="36"/>
    </row>
    <row r="23" spans="1:9" ht="15" customHeight="1" x14ac:dyDescent="0.25">
      <c r="A23" s="1126"/>
      <c r="B23" s="696">
        <v>410231</v>
      </c>
      <c r="C23" s="135" t="s">
        <v>253</v>
      </c>
      <c r="D23" s="698" t="s">
        <v>359</v>
      </c>
      <c r="E23" s="1012" t="s">
        <v>235</v>
      </c>
      <c r="F23" s="1117"/>
      <c r="G23" s="106">
        <v>130028.36</v>
      </c>
      <c r="H23" s="107">
        <f>G23*(1-H3)</f>
        <v>110524.106</v>
      </c>
      <c r="I23" s="36"/>
    </row>
    <row r="24" spans="1:9" ht="15" customHeight="1" x14ac:dyDescent="0.25">
      <c r="A24" s="1126"/>
      <c r="B24" s="696">
        <v>410241</v>
      </c>
      <c r="C24" s="135" t="s">
        <v>254</v>
      </c>
      <c r="D24" s="698" t="s">
        <v>359</v>
      </c>
      <c r="E24" s="1012" t="s">
        <v>235</v>
      </c>
      <c r="F24" s="1117"/>
      <c r="G24" s="106">
        <v>155639.48000000001</v>
      </c>
      <c r="H24" s="107">
        <f>G24*(1-H3)</f>
        <v>132293.55800000002</v>
      </c>
      <c r="I24" s="36"/>
    </row>
    <row r="25" spans="1:9" ht="15" customHeight="1" x14ac:dyDescent="0.25">
      <c r="A25" s="1126"/>
      <c r="B25" s="696">
        <v>410251</v>
      </c>
      <c r="C25" s="135" t="s">
        <v>255</v>
      </c>
      <c r="D25" s="698" t="s">
        <v>359</v>
      </c>
      <c r="E25" s="1012" t="s">
        <v>235</v>
      </c>
      <c r="F25" s="1117"/>
      <c r="G25" s="106">
        <v>156660.79</v>
      </c>
      <c r="H25" s="107">
        <f>G25*(1-H3)</f>
        <v>133161.6715</v>
      </c>
      <c r="I25" s="36"/>
    </row>
    <row r="26" spans="1:9" ht="15" customHeight="1" x14ac:dyDescent="0.25">
      <c r="A26" s="1126"/>
      <c r="B26" s="699">
        <v>410261</v>
      </c>
      <c r="C26" s="135" t="s">
        <v>256</v>
      </c>
      <c r="D26" s="698" t="s">
        <v>359</v>
      </c>
      <c r="E26" s="1014" t="s">
        <v>235</v>
      </c>
      <c r="F26" s="1121"/>
      <c r="G26" s="542">
        <v>157682.1</v>
      </c>
      <c r="H26" s="541">
        <f>G26*(1-H3)</f>
        <v>134029.785</v>
      </c>
      <c r="I26" s="36"/>
    </row>
    <row r="27" spans="1:9" ht="15" customHeight="1" x14ac:dyDescent="0.25">
      <c r="A27" s="1126"/>
      <c r="B27" s="702">
        <v>410271</v>
      </c>
      <c r="C27" s="978" t="s">
        <v>257</v>
      </c>
      <c r="D27" s="706" t="s">
        <v>359</v>
      </c>
      <c r="E27" s="1012" t="s">
        <v>235</v>
      </c>
      <c r="F27" s="1117" t="s">
        <v>1722</v>
      </c>
      <c r="G27" s="108">
        <v>206928.6</v>
      </c>
      <c r="H27" s="109">
        <f>G27*(1-H3)</f>
        <v>175889.31</v>
      </c>
      <c r="I27" s="36"/>
    </row>
    <row r="28" spans="1:9" ht="15" customHeight="1" x14ac:dyDescent="0.25">
      <c r="A28" s="1126"/>
      <c r="B28" s="703">
        <v>410281</v>
      </c>
      <c r="C28" s="135" t="s">
        <v>258</v>
      </c>
      <c r="D28" s="698" t="s">
        <v>359</v>
      </c>
      <c r="E28" s="1012" t="s">
        <v>235</v>
      </c>
      <c r="F28" s="1117"/>
      <c r="G28" s="108">
        <v>208079.1</v>
      </c>
      <c r="H28" s="109">
        <f>G28*(1-H3)</f>
        <v>176867.23499999999</v>
      </c>
      <c r="I28" s="36"/>
    </row>
    <row r="29" spans="1:9" ht="15" customHeight="1" x14ac:dyDescent="0.25">
      <c r="A29" s="1126"/>
      <c r="B29" s="703">
        <v>410291</v>
      </c>
      <c r="C29" s="135" t="s">
        <v>259</v>
      </c>
      <c r="D29" s="698" t="s">
        <v>359</v>
      </c>
      <c r="E29" s="1012" t="s">
        <v>235</v>
      </c>
      <c r="F29" s="1117"/>
      <c r="G29" s="108">
        <v>214572.82</v>
      </c>
      <c r="H29" s="109">
        <f>G29*(1-H3)</f>
        <v>182386.897</v>
      </c>
      <c r="I29" s="36"/>
    </row>
    <row r="30" spans="1:9" ht="15" customHeight="1" x14ac:dyDescent="0.25">
      <c r="A30" s="1126"/>
      <c r="B30" s="703">
        <v>410301</v>
      </c>
      <c r="C30" s="135" t="s">
        <v>260</v>
      </c>
      <c r="D30" s="698" t="s">
        <v>359</v>
      </c>
      <c r="E30" s="1012" t="s">
        <v>235</v>
      </c>
      <c r="F30" s="1117"/>
      <c r="G30" s="108">
        <v>238188.91</v>
      </c>
      <c r="H30" s="109">
        <f>G30*(1-H3)</f>
        <v>202460.5735</v>
      </c>
      <c r="I30" s="36"/>
    </row>
    <row r="31" spans="1:9" ht="15" customHeight="1" x14ac:dyDescent="0.25">
      <c r="A31" s="1126"/>
      <c r="B31" s="703">
        <v>410311</v>
      </c>
      <c r="C31" s="135" t="s">
        <v>314</v>
      </c>
      <c r="D31" s="698" t="s">
        <v>359</v>
      </c>
      <c r="E31" s="1012" t="s">
        <v>235</v>
      </c>
      <c r="F31" s="1117"/>
      <c r="G31" s="108">
        <v>240698.99</v>
      </c>
      <c r="H31" s="109">
        <f>G31*(1-H3)</f>
        <v>204594.1415</v>
      </c>
      <c r="I31" s="36"/>
    </row>
    <row r="32" spans="1:9" ht="15" customHeight="1" x14ac:dyDescent="0.25">
      <c r="A32" s="1126"/>
      <c r="B32" s="704">
        <v>410321</v>
      </c>
      <c r="C32" s="540" t="s">
        <v>313</v>
      </c>
      <c r="D32" s="698" t="s">
        <v>359</v>
      </c>
      <c r="E32" s="1012" t="s">
        <v>235</v>
      </c>
      <c r="F32" s="1117"/>
      <c r="G32" s="544">
        <v>241631.66</v>
      </c>
      <c r="H32" s="109">
        <f>G32*(1-H3)</f>
        <v>205386.91099999999</v>
      </c>
      <c r="I32" s="36"/>
    </row>
    <row r="33" spans="1:9" ht="18" customHeight="1" x14ac:dyDescent="0.25">
      <c r="A33" s="1118"/>
      <c r="B33" s="705">
        <v>420061</v>
      </c>
      <c r="C33" s="135" t="s">
        <v>316</v>
      </c>
      <c r="D33" s="706" t="s">
        <v>359</v>
      </c>
      <c r="E33" s="1016" t="s">
        <v>235</v>
      </c>
      <c r="F33" s="1120" t="s">
        <v>1723</v>
      </c>
      <c r="G33" s="543">
        <v>3480</v>
      </c>
      <c r="H33" s="545">
        <f>G33*(1-H3)</f>
        <v>2958</v>
      </c>
      <c r="I33" s="36"/>
    </row>
    <row r="34" spans="1:9" ht="18" customHeight="1" x14ac:dyDescent="0.25">
      <c r="A34" s="1119"/>
      <c r="B34" s="705">
        <v>420091</v>
      </c>
      <c r="C34" s="135" t="s">
        <v>261</v>
      </c>
      <c r="D34" s="698" t="s">
        <v>360</v>
      </c>
      <c r="E34" s="1012" t="s">
        <v>235</v>
      </c>
      <c r="F34" s="1117"/>
      <c r="G34" s="106">
        <v>5440</v>
      </c>
      <c r="H34" s="107">
        <f>G34*(1-H3)</f>
        <v>4624</v>
      </c>
      <c r="I34" s="36"/>
    </row>
    <row r="35" spans="1:9" ht="18" customHeight="1" x14ac:dyDescent="0.25">
      <c r="A35" s="1119"/>
      <c r="B35" s="705">
        <v>420151</v>
      </c>
      <c r="C35" s="135" t="s">
        <v>262</v>
      </c>
      <c r="D35" s="698" t="s">
        <v>359</v>
      </c>
      <c r="E35" s="1012" t="s">
        <v>235</v>
      </c>
      <c r="F35" s="1117"/>
      <c r="G35" s="106">
        <v>10290</v>
      </c>
      <c r="H35" s="107">
        <f>G35*(1-H3)</f>
        <v>8746.5</v>
      </c>
      <c r="I35" s="36"/>
    </row>
    <row r="36" spans="1:9" ht="18" customHeight="1" x14ac:dyDescent="0.25">
      <c r="A36" s="1119"/>
      <c r="B36" s="705">
        <v>420211</v>
      </c>
      <c r="C36" s="135" t="s">
        <v>263</v>
      </c>
      <c r="D36" s="698" t="s">
        <v>359</v>
      </c>
      <c r="E36" s="1012" t="s">
        <v>235</v>
      </c>
      <c r="F36" s="1117"/>
      <c r="G36" s="106">
        <v>16960</v>
      </c>
      <c r="H36" s="107">
        <f>G36*(1-H3)</f>
        <v>14416</v>
      </c>
      <c r="I36" s="36"/>
    </row>
    <row r="37" spans="1:9" ht="18" customHeight="1" x14ac:dyDescent="0.25">
      <c r="A37" s="1119"/>
      <c r="B37" s="707">
        <v>420271</v>
      </c>
      <c r="C37" s="540" t="s">
        <v>315</v>
      </c>
      <c r="D37" s="708" t="s">
        <v>359</v>
      </c>
      <c r="E37" s="1012" t="s">
        <v>235</v>
      </c>
      <c r="F37" s="1121"/>
      <c r="G37" s="542">
        <v>21170</v>
      </c>
      <c r="H37" s="541">
        <f>G37*(1-H3)</f>
        <v>17994.5</v>
      </c>
      <c r="I37" s="36"/>
    </row>
    <row r="38" spans="1:9" s="115" customFormat="1" ht="18" customHeight="1" x14ac:dyDescent="0.25">
      <c r="A38" s="1118"/>
      <c r="B38" s="977">
        <v>431061</v>
      </c>
      <c r="C38" s="978" t="s">
        <v>1471</v>
      </c>
      <c r="D38" s="979" t="s">
        <v>359</v>
      </c>
      <c r="E38" s="1016" t="s">
        <v>235</v>
      </c>
      <c r="F38" s="1120" t="s">
        <v>1683</v>
      </c>
      <c r="G38" s="543">
        <v>14656.3</v>
      </c>
      <c r="H38" s="545">
        <f>G38*(1-H3)</f>
        <v>12457.855</v>
      </c>
      <c r="I38" s="36"/>
    </row>
    <row r="39" spans="1:9" s="115" customFormat="1" ht="18" customHeight="1" x14ac:dyDescent="0.25">
      <c r="A39" s="1119"/>
      <c r="B39" s="705">
        <v>431091</v>
      </c>
      <c r="C39" s="135" t="s">
        <v>1472</v>
      </c>
      <c r="D39" s="899" t="s">
        <v>360</v>
      </c>
      <c r="E39" s="1012" t="s">
        <v>235</v>
      </c>
      <c r="F39" s="1117"/>
      <c r="G39" s="106">
        <v>12691.52</v>
      </c>
      <c r="H39" s="107">
        <f>G39*(1-H3)</f>
        <v>10787.791999999999</v>
      </c>
      <c r="I39" s="36"/>
    </row>
    <row r="40" spans="1:9" s="115" customFormat="1" ht="18" customHeight="1" x14ac:dyDescent="0.25">
      <c r="A40" s="1119"/>
      <c r="B40" s="705">
        <v>431151</v>
      </c>
      <c r="C40" s="135" t="s">
        <v>1473</v>
      </c>
      <c r="D40" s="899" t="s">
        <v>359</v>
      </c>
      <c r="E40" s="1012" t="s">
        <v>235</v>
      </c>
      <c r="F40" s="1117"/>
      <c r="G40" s="106">
        <v>17185.98</v>
      </c>
      <c r="H40" s="107">
        <f>G40*(1-H3)</f>
        <v>14608.082999999999</v>
      </c>
      <c r="I40" s="36"/>
    </row>
    <row r="41" spans="1:9" s="115" customFormat="1" ht="18" customHeight="1" x14ac:dyDescent="0.25">
      <c r="A41" s="1119"/>
      <c r="B41" s="705">
        <v>431211</v>
      </c>
      <c r="C41" s="135" t="s">
        <v>1475</v>
      </c>
      <c r="D41" s="899" t="s">
        <v>359</v>
      </c>
      <c r="E41" s="1012" t="s">
        <v>235</v>
      </c>
      <c r="F41" s="1117"/>
      <c r="G41" s="106">
        <v>20564.14</v>
      </c>
      <c r="H41" s="107">
        <f>G41*(1-H3)</f>
        <v>17479.519</v>
      </c>
      <c r="I41" s="36"/>
    </row>
    <row r="42" spans="1:9" s="115" customFormat="1" ht="18" customHeight="1" x14ac:dyDescent="0.25">
      <c r="A42" s="1119"/>
      <c r="B42" s="707">
        <v>431271</v>
      </c>
      <c r="C42" s="135" t="s">
        <v>1474</v>
      </c>
      <c r="D42" s="1011" t="s">
        <v>359</v>
      </c>
      <c r="E42" s="1014" t="s">
        <v>235</v>
      </c>
      <c r="F42" s="1121"/>
      <c r="G42" s="542">
        <v>26167.17</v>
      </c>
      <c r="H42" s="107">
        <f>G42*(1-H3)</f>
        <v>22242.094499999999</v>
      </c>
      <c r="I42" s="898"/>
    </row>
    <row r="43" spans="1:9" ht="15.75" customHeight="1" x14ac:dyDescent="0.25">
      <c r="A43" s="1009"/>
      <c r="B43" s="98"/>
      <c r="C43" s="1010"/>
      <c r="D43" s="95"/>
      <c r="E43" s="25"/>
      <c r="F43" s="95"/>
      <c r="G43" s="43"/>
      <c r="H43" s="1008"/>
      <c r="I43" s="36"/>
    </row>
    <row r="44" spans="1:9" ht="15.75" customHeight="1" x14ac:dyDescent="0.25">
      <c r="A44" s="26"/>
      <c r="B44" s="98"/>
      <c r="C44" s="92"/>
      <c r="D44" s="95"/>
      <c r="E44" s="25"/>
      <c r="F44" s="95"/>
      <c r="G44" s="43"/>
      <c r="H44" s="40"/>
      <c r="I44" s="36"/>
    </row>
    <row r="45" spans="1:9" ht="15.75" customHeight="1" x14ac:dyDescent="0.25">
      <c r="A45" s="26"/>
      <c r="B45" s="98"/>
      <c r="C45" s="92"/>
      <c r="D45" s="95"/>
      <c r="E45" s="25"/>
      <c r="F45" s="95"/>
      <c r="G45" s="43"/>
      <c r="H45" s="40"/>
      <c r="I45" s="36"/>
    </row>
    <row r="46" spans="1:9" ht="15.75" customHeight="1" x14ac:dyDescent="0.25">
      <c r="A46" s="26"/>
      <c r="B46" s="98"/>
      <c r="C46" s="92"/>
      <c r="D46" s="95"/>
      <c r="E46" s="25"/>
      <c r="F46" s="95"/>
      <c r="G46" s="43"/>
      <c r="H46" s="40"/>
      <c r="I46" s="36"/>
    </row>
    <row r="47" spans="1:9" ht="15.75" customHeight="1" x14ac:dyDescent="0.25">
      <c r="A47" s="26"/>
      <c r="B47" s="98"/>
      <c r="C47" s="92"/>
      <c r="D47" s="95"/>
      <c r="E47" s="25"/>
      <c r="F47" s="95"/>
      <c r="G47" s="43"/>
      <c r="H47" s="40"/>
      <c r="I47" s="36"/>
    </row>
    <row r="48" spans="1:9" ht="15.75" customHeight="1" x14ac:dyDescent="0.25">
      <c r="A48" s="26"/>
      <c r="B48" s="98"/>
      <c r="C48" s="92"/>
      <c r="D48" s="95"/>
      <c r="E48" s="25"/>
      <c r="F48" s="95"/>
      <c r="G48" s="43"/>
      <c r="H48" s="40"/>
      <c r="I48" s="36"/>
    </row>
    <row r="49" spans="1:9" ht="15.75" customHeight="1" x14ac:dyDescent="0.25">
      <c r="A49" s="26"/>
      <c r="B49" s="98"/>
      <c r="C49" s="92"/>
      <c r="D49" s="95"/>
      <c r="E49" s="25"/>
      <c r="F49" s="95"/>
      <c r="G49" s="43"/>
      <c r="H49" s="40"/>
      <c r="I49" s="36"/>
    </row>
    <row r="50" spans="1:9" ht="15.75" customHeight="1" x14ac:dyDescent="0.25">
      <c r="A50" s="26"/>
      <c r="B50" s="98"/>
      <c r="C50" s="92"/>
      <c r="D50" s="95"/>
      <c r="E50" s="25"/>
      <c r="F50" s="95"/>
      <c r="G50" s="43"/>
      <c r="H50" s="40"/>
      <c r="I50" s="36"/>
    </row>
    <row r="51" spans="1:9" ht="15.75" customHeight="1" x14ac:dyDescent="0.25">
      <c r="A51" s="26"/>
      <c r="B51" s="98"/>
      <c r="C51" s="92"/>
      <c r="D51" s="95"/>
      <c r="E51" s="25"/>
      <c r="F51" s="95"/>
      <c r="G51" s="43"/>
      <c r="H51" s="40"/>
      <c r="I51" s="36"/>
    </row>
    <row r="52" spans="1:9" ht="15.75" customHeight="1" x14ac:dyDescent="0.25">
      <c r="A52" s="26"/>
      <c r="B52" s="98"/>
      <c r="C52" s="92"/>
      <c r="D52" s="95"/>
      <c r="E52" s="25"/>
      <c r="F52" s="95"/>
      <c r="G52" s="43"/>
      <c r="H52" s="40"/>
      <c r="I52" s="36"/>
    </row>
    <row r="53" spans="1:9" ht="15.75" customHeight="1" x14ac:dyDescent="0.25">
      <c r="A53" s="26"/>
      <c r="B53" s="98"/>
      <c r="C53" s="92"/>
      <c r="D53" s="95"/>
      <c r="E53" s="25"/>
      <c r="F53" s="95"/>
      <c r="G53" s="43"/>
      <c r="H53" s="40"/>
      <c r="I53" s="36"/>
    </row>
    <row r="54" spans="1:9" ht="15.75" customHeight="1" x14ac:dyDescent="0.25">
      <c r="A54" s="26"/>
      <c r="B54" s="98"/>
      <c r="C54" s="92"/>
      <c r="D54" s="95"/>
      <c r="E54" s="25"/>
      <c r="F54" s="95"/>
      <c r="G54" s="43"/>
      <c r="H54" s="40"/>
      <c r="I54" s="36"/>
    </row>
    <row r="55" spans="1:9" ht="15.75" customHeight="1" x14ac:dyDescent="0.25">
      <c r="A55" s="26"/>
      <c r="B55" s="98"/>
      <c r="C55" s="92"/>
      <c r="D55" s="95"/>
      <c r="E55" s="25"/>
      <c r="F55" s="95"/>
      <c r="G55" s="43"/>
      <c r="H55" s="40"/>
      <c r="I55" s="36"/>
    </row>
    <row r="56" spans="1:9" ht="15.75" customHeight="1" x14ac:dyDescent="0.25">
      <c r="A56" s="26"/>
      <c r="B56" s="98"/>
      <c r="C56" s="92"/>
      <c r="D56" s="95"/>
      <c r="E56" s="25"/>
      <c r="F56" s="95"/>
      <c r="G56" s="43"/>
      <c r="H56" s="40"/>
      <c r="I56" s="36"/>
    </row>
    <row r="57" spans="1:9" ht="15.75" customHeight="1" x14ac:dyDescent="0.25">
      <c r="A57" s="26"/>
      <c r="B57" s="98"/>
      <c r="C57" s="92"/>
      <c r="D57" s="95"/>
      <c r="E57" s="25"/>
      <c r="F57" s="95"/>
      <c r="G57" s="43"/>
      <c r="H57" s="40"/>
      <c r="I57" s="36"/>
    </row>
    <row r="58" spans="1:9" ht="15.75" customHeight="1" x14ac:dyDescent="0.25">
      <c r="A58" s="26"/>
      <c r="B58" s="98"/>
      <c r="C58" s="92"/>
      <c r="D58" s="95"/>
      <c r="E58" s="25"/>
      <c r="F58" s="95"/>
      <c r="G58" s="43"/>
      <c r="H58" s="40"/>
      <c r="I58" s="36"/>
    </row>
    <row r="59" spans="1:9" ht="15.75" customHeight="1" x14ac:dyDescent="0.25">
      <c r="A59" s="26"/>
      <c r="B59" s="98"/>
      <c r="C59" s="92"/>
      <c r="D59" s="95"/>
      <c r="E59" s="25"/>
      <c r="F59" s="95"/>
      <c r="G59" s="43"/>
      <c r="H59" s="40"/>
      <c r="I59" s="36"/>
    </row>
    <row r="60" spans="1:9" ht="15.75" customHeight="1" x14ac:dyDescent="0.25">
      <c r="A60" s="26"/>
      <c r="B60" s="98"/>
      <c r="C60" s="92"/>
      <c r="D60" s="95"/>
      <c r="E60" s="25"/>
      <c r="F60" s="95"/>
      <c r="G60" s="43"/>
      <c r="H60" s="40"/>
      <c r="I60" s="36"/>
    </row>
    <row r="61" spans="1:9" ht="15.75" customHeight="1" x14ac:dyDescent="0.25">
      <c r="A61" s="26"/>
      <c r="B61" s="98"/>
      <c r="C61" s="92"/>
      <c r="D61" s="95"/>
      <c r="E61" s="25"/>
      <c r="F61" s="95"/>
      <c r="G61" s="43"/>
      <c r="H61" s="40"/>
      <c r="I61" s="36"/>
    </row>
    <row r="62" spans="1:9" ht="15.75" customHeight="1" x14ac:dyDescent="0.25">
      <c r="A62" s="26"/>
      <c r="B62" s="98"/>
      <c r="C62" s="92"/>
      <c r="D62" s="95"/>
      <c r="E62" s="25"/>
      <c r="F62" s="95"/>
      <c r="G62" s="43"/>
      <c r="H62" s="40"/>
      <c r="I62" s="36"/>
    </row>
    <row r="63" spans="1:9" ht="15.75" customHeight="1" x14ac:dyDescent="0.25">
      <c r="A63" s="26"/>
      <c r="B63" s="98"/>
      <c r="C63" s="92"/>
      <c r="D63" s="95"/>
      <c r="E63" s="25"/>
      <c r="F63" s="95"/>
      <c r="G63" s="43"/>
      <c r="H63" s="40"/>
      <c r="I63" s="36"/>
    </row>
    <row r="64" spans="1:9" ht="15.75" customHeight="1" x14ac:dyDescent="0.25">
      <c r="A64" s="26"/>
      <c r="B64" s="98"/>
      <c r="C64" s="92"/>
      <c r="D64" s="95"/>
      <c r="E64" s="25"/>
      <c r="F64" s="95"/>
      <c r="G64" s="43"/>
      <c r="H64" s="40"/>
      <c r="I64" s="36"/>
    </row>
    <row r="65" spans="1:9" ht="15.75" customHeight="1" x14ac:dyDescent="0.25">
      <c r="A65" s="26"/>
      <c r="B65" s="98"/>
      <c r="C65" s="92"/>
      <c r="D65" s="95"/>
      <c r="E65" s="25"/>
      <c r="F65" s="95"/>
      <c r="G65" s="43"/>
      <c r="H65" s="40"/>
      <c r="I65" s="36"/>
    </row>
    <row r="66" spans="1:9" ht="15.75" customHeight="1" x14ac:dyDescent="0.25">
      <c r="A66" s="26"/>
      <c r="B66" s="98"/>
      <c r="C66" s="92"/>
      <c r="D66" s="95"/>
      <c r="E66" s="25"/>
      <c r="F66" s="95"/>
      <c r="G66" s="43"/>
      <c r="H66" s="40"/>
      <c r="I66" s="36"/>
    </row>
    <row r="67" spans="1:9" ht="15.75" customHeight="1" x14ac:dyDescent="0.25">
      <c r="A67" s="26"/>
      <c r="B67" s="98"/>
      <c r="C67" s="92"/>
      <c r="D67" s="95"/>
      <c r="E67" s="25"/>
      <c r="F67" s="95"/>
      <c r="G67" s="43"/>
      <c r="H67" s="40"/>
      <c r="I67" s="36"/>
    </row>
    <row r="68" spans="1:9" ht="15.75" customHeight="1" x14ac:dyDescent="0.25">
      <c r="A68" s="26"/>
      <c r="B68" s="98"/>
      <c r="C68" s="92"/>
      <c r="D68" s="95"/>
      <c r="E68" s="25"/>
      <c r="F68" s="95"/>
      <c r="G68" s="43"/>
      <c r="H68" s="40"/>
      <c r="I68" s="36"/>
    </row>
    <row r="69" spans="1:9" ht="15.75" customHeight="1" x14ac:dyDescent="0.25">
      <c r="A69" s="26"/>
      <c r="B69" s="98"/>
      <c r="C69" s="92"/>
      <c r="D69" s="95"/>
      <c r="E69" s="25"/>
      <c r="F69" s="95"/>
      <c r="G69" s="43"/>
      <c r="H69" s="40"/>
      <c r="I69" s="36"/>
    </row>
    <row r="70" spans="1:9" ht="15.75" customHeight="1" x14ac:dyDescent="0.25">
      <c r="A70" s="26"/>
      <c r="B70" s="98"/>
      <c r="C70" s="92"/>
      <c r="D70" s="95"/>
      <c r="E70" s="25"/>
      <c r="F70" s="95"/>
      <c r="G70" s="43"/>
      <c r="H70" s="40"/>
      <c r="I70" s="36"/>
    </row>
    <row r="71" spans="1:9" ht="15.75" customHeight="1" x14ac:dyDescent="0.25">
      <c r="A71" s="26"/>
      <c r="B71" s="98"/>
      <c r="C71" s="92"/>
      <c r="D71" s="95"/>
      <c r="E71" s="25"/>
      <c r="F71" s="95"/>
      <c r="G71" s="43"/>
      <c r="H71" s="40"/>
      <c r="I71" s="36"/>
    </row>
    <row r="72" spans="1:9" ht="15.75" customHeight="1" x14ac:dyDescent="0.25">
      <c r="A72" s="26"/>
      <c r="B72" s="98"/>
      <c r="C72" s="92"/>
      <c r="D72" s="95"/>
      <c r="E72" s="25"/>
      <c r="F72" s="95"/>
      <c r="G72" s="43"/>
      <c r="H72" s="40"/>
      <c r="I72" s="36"/>
    </row>
    <row r="73" spans="1:9" ht="15.75" customHeight="1" x14ac:dyDescent="0.25">
      <c r="A73" s="26"/>
      <c r="B73" s="98"/>
      <c r="C73" s="92"/>
      <c r="D73" s="95"/>
      <c r="E73" s="25"/>
      <c r="F73" s="95"/>
      <c r="G73" s="43"/>
      <c r="H73" s="40"/>
      <c r="I73" s="36"/>
    </row>
    <row r="74" spans="1:9" ht="15.75" customHeight="1" x14ac:dyDescent="0.25">
      <c r="A74" s="26"/>
      <c r="B74" s="98"/>
      <c r="C74" s="92"/>
      <c r="D74" s="95"/>
      <c r="E74" s="25"/>
      <c r="F74" s="95"/>
      <c r="G74" s="43"/>
      <c r="H74" s="40"/>
      <c r="I74" s="36"/>
    </row>
    <row r="75" spans="1:9" ht="15.75" customHeight="1" x14ac:dyDescent="0.25">
      <c r="A75" s="26"/>
      <c r="B75" s="98"/>
      <c r="C75" s="92"/>
      <c r="D75" s="95"/>
      <c r="E75" s="25"/>
      <c r="F75" s="95"/>
      <c r="G75" s="43"/>
      <c r="H75" s="40"/>
      <c r="I75" s="36"/>
    </row>
    <row r="76" spans="1:9" ht="15.75" customHeight="1" x14ac:dyDescent="0.25">
      <c r="A76" s="26"/>
      <c r="B76" s="98"/>
      <c r="C76" s="92"/>
      <c r="D76" s="95"/>
      <c r="E76" s="25"/>
      <c r="F76" s="95"/>
      <c r="G76" s="43"/>
      <c r="H76" s="40"/>
      <c r="I76" s="36"/>
    </row>
    <row r="77" spans="1:9" ht="15.75" customHeight="1" x14ac:dyDescent="0.25">
      <c r="A77" s="26"/>
      <c r="B77" s="98"/>
      <c r="C77" s="92"/>
      <c r="D77" s="95"/>
      <c r="E77" s="25"/>
      <c r="F77" s="95"/>
      <c r="G77" s="43"/>
      <c r="H77" s="40"/>
      <c r="I77" s="36"/>
    </row>
    <row r="78" spans="1:9" ht="15.75" customHeight="1" x14ac:dyDescent="0.25">
      <c r="A78" s="26"/>
      <c r="B78" s="98"/>
      <c r="C78" s="92"/>
      <c r="D78" s="95"/>
      <c r="E78" s="25"/>
      <c r="F78" s="95"/>
      <c r="G78" s="43"/>
      <c r="H78" s="40"/>
      <c r="I78" s="36"/>
    </row>
    <row r="79" spans="1:9" ht="15.75" customHeight="1" x14ac:dyDescent="0.25">
      <c r="A79" s="26"/>
      <c r="B79" s="98"/>
      <c r="C79" s="92"/>
      <c r="D79" s="95"/>
      <c r="E79" s="25"/>
      <c r="F79" s="95"/>
      <c r="G79" s="43"/>
      <c r="H79" s="40"/>
      <c r="I79" s="36"/>
    </row>
    <row r="80" spans="1:9" ht="15.75" customHeight="1" x14ac:dyDescent="0.25">
      <c r="A80" s="26"/>
      <c r="B80" s="98"/>
      <c r="C80" s="92"/>
      <c r="D80" s="95"/>
      <c r="E80" s="25"/>
      <c r="F80" s="95"/>
      <c r="G80" s="43"/>
      <c r="H80" s="40"/>
      <c r="I80" s="36"/>
    </row>
    <row r="81" spans="1:9" ht="15.75" customHeight="1" x14ac:dyDescent="0.25">
      <c r="A81" s="26"/>
      <c r="B81" s="98"/>
      <c r="C81" s="92"/>
      <c r="D81" s="95"/>
      <c r="E81" s="25"/>
      <c r="F81" s="95"/>
      <c r="G81" s="43"/>
      <c r="H81" s="40"/>
      <c r="I81" s="36"/>
    </row>
    <row r="82" spans="1:9" ht="15.75" customHeight="1" x14ac:dyDescent="0.25">
      <c r="A82" s="26"/>
      <c r="B82" s="98"/>
      <c r="C82" s="92"/>
      <c r="D82" s="95"/>
      <c r="E82" s="25"/>
      <c r="F82" s="95"/>
      <c r="G82" s="43"/>
      <c r="H82" s="40"/>
      <c r="I82" s="36"/>
    </row>
    <row r="83" spans="1:9" ht="15.75" customHeight="1" x14ac:dyDescent="0.25">
      <c r="A83" s="26"/>
      <c r="B83" s="98"/>
      <c r="C83" s="92"/>
      <c r="D83" s="95"/>
      <c r="E83" s="25"/>
      <c r="F83" s="95"/>
      <c r="G83" s="43"/>
      <c r="H83" s="40"/>
      <c r="I83" s="36"/>
    </row>
    <row r="84" spans="1:9" ht="15.75" customHeight="1" x14ac:dyDescent="0.25">
      <c r="A84" s="26"/>
      <c r="B84" s="98"/>
      <c r="C84" s="92"/>
      <c r="D84" s="95"/>
      <c r="E84" s="25"/>
      <c r="F84" s="95"/>
      <c r="G84" s="43"/>
      <c r="H84" s="40"/>
      <c r="I84" s="36"/>
    </row>
    <row r="85" spans="1:9" ht="15.75" customHeight="1" x14ac:dyDescent="0.25">
      <c r="A85" s="26"/>
      <c r="B85" s="98"/>
      <c r="C85" s="92"/>
      <c r="D85" s="95"/>
      <c r="E85" s="25"/>
      <c r="F85" s="95"/>
      <c r="G85" s="43"/>
      <c r="H85" s="40"/>
      <c r="I85" s="36"/>
    </row>
    <row r="86" spans="1:9" ht="15.75" customHeight="1" x14ac:dyDescent="0.25">
      <c r="A86" s="26"/>
      <c r="B86" s="98"/>
      <c r="C86" s="92"/>
      <c r="D86" s="95"/>
      <c r="E86" s="25"/>
      <c r="F86" s="95"/>
      <c r="G86" s="43"/>
      <c r="H86" s="40"/>
      <c r="I86" s="36"/>
    </row>
    <row r="87" spans="1:9" ht="15.75" customHeight="1" x14ac:dyDescent="0.25">
      <c r="A87" s="26"/>
      <c r="B87" s="98"/>
      <c r="C87" s="92"/>
      <c r="D87" s="95"/>
      <c r="E87" s="25"/>
      <c r="F87" s="95"/>
      <c r="G87" s="43"/>
      <c r="H87" s="40"/>
      <c r="I87" s="36"/>
    </row>
    <row r="88" spans="1:9" ht="15.75" customHeight="1" x14ac:dyDescent="0.25">
      <c r="A88" s="26"/>
      <c r="B88" s="98"/>
      <c r="C88" s="92"/>
      <c r="D88" s="95"/>
      <c r="E88" s="25"/>
      <c r="F88" s="95"/>
      <c r="G88" s="43"/>
      <c r="H88" s="40"/>
      <c r="I88" s="36"/>
    </row>
    <row r="89" spans="1:9" ht="15.75" customHeight="1" x14ac:dyDescent="0.25">
      <c r="A89" s="26"/>
      <c r="B89" s="98"/>
      <c r="C89" s="92"/>
      <c r="D89" s="95"/>
      <c r="E89" s="25"/>
      <c r="F89" s="95"/>
      <c r="G89" s="43"/>
      <c r="H89" s="40"/>
      <c r="I89" s="36"/>
    </row>
    <row r="90" spans="1:9" ht="15.75" customHeight="1" x14ac:dyDescent="0.25">
      <c r="A90" s="26"/>
      <c r="B90" s="98"/>
      <c r="C90" s="92"/>
      <c r="D90" s="95"/>
      <c r="E90" s="25"/>
      <c r="F90" s="95"/>
      <c r="G90" s="43"/>
      <c r="H90" s="40"/>
      <c r="I90" s="36"/>
    </row>
    <row r="91" spans="1:9" ht="15.75" customHeight="1" x14ac:dyDescent="0.25">
      <c r="A91" s="26"/>
      <c r="B91" s="98"/>
      <c r="C91" s="92"/>
      <c r="D91" s="95"/>
      <c r="E91" s="25"/>
      <c r="F91" s="95"/>
      <c r="G91" s="43"/>
      <c r="H91" s="40"/>
      <c r="I91" s="36"/>
    </row>
    <row r="92" spans="1:9" ht="15.75" customHeight="1" x14ac:dyDescent="0.25">
      <c r="A92" s="26"/>
      <c r="B92" s="98"/>
      <c r="C92" s="92"/>
      <c r="D92" s="95"/>
      <c r="E92" s="25"/>
      <c r="F92" s="95"/>
      <c r="G92" s="43"/>
      <c r="H92" s="40"/>
      <c r="I92" s="36"/>
    </row>
    <row r="93" spans="1:9" ht="15.75" customHeight="1" x14ac:dyDescent="0.25">
      <c r="A93" s="26"/>
      <c r="B93" s="98"/>
      <c r="C93" s="92"/>
      <c r="D93" s="95"/>
      <c r="E93" s="25"/>
      <c r="F93" s="95"/>
      <c r="G93" s="43"/>
      <c r="H93" s="40"/>
      <c r="I93" s="36"/>
    </row>
    <row r="94" spans="1:9" ht="15.75" customHeight="1" x14ac:dyDescent="0.25">
      <c r="A94" s="26"/>
      <c r="B94" s="98"/>
      <c r="C94" s="92"/>
      <c r="D94" s="95"/>
      <c r="E94" s="25"/>
      <c r="F94" s="95"/>
      <c r="G94" s="43"/>
      <c r="H94" s="40"/>
      <c r="I94" s="36"/>
    </row>
    <row r="95" spans="1:9" ht="15.75" customHeight="1" x14ac:dyDescent="0.25">
      <c r="A95" s="26"/>
      <c r="B95" s="98"/>
      <c r="C95" s="92"/>
      <c r="D95" s="95"/>
      <c r="E95" s="25"/>
      <c r="F95" s="95"/>
      <c r="G95" s="43"/>
      <c r="H95" s="40"/>
      <c r="I95" s="36"/>
    </row>
    <row r="96" spans="1:9" ht="15.75" customHeight="1" x14ac:dyDescent="0.25">
      <c r="A96" s="26"/>
      <c r="B96" s="98"/>
      <c r="C96" s="92"/>
      <c r="D96" s="95"/>
      <c r="E96" s="25"/>
      <c r="F96" s="95"/>
      <c r="G96" s="43"/>
      <c r="H96" s="40"/>
      <c r="I96" s="36"/>
    </row>
    <row r="97" spans="1:9" ht="15.75" customHeight="1" x14ac:dyDescent="0.25">
      <c r="A97" s="26"/>
      <c r="B97" s="98"/>
      <c r="C97" s="92"/>
      <c r="D97" s="95"/>
      <c r="E97" s="25"/>
      <c r="F97" s="95"/>
      <c r="G97" s="43"/>
      <c r="H97" s="40"/>
      <c r="I97" s="36"/>
    </row>
    <row r="98" spans="1:9" ht="15.75" customHeight="1" x14ac:dyDescent="0.25">
      <c r="A98" s="26"/>
      <c r="B98" s="98"/>
      <c r="C98" s="92"/>
      <c r="D98" s="95"/>
      <c r="E98" s="25"/>
      <c r="F98" s="95"/>
      <c r="G98" s="43"/>
      <c r="H98" s="40"/>
      <c r="I98" s="36"/>
    </row>
    <row r="99" spans="1:9" ht="15.75" customHeight="1" x14ac:dyDescent="0.25">
      <c r="A99" s="26"/>
      <c r="B99" s="98"/>
      <c r="C99" s="92"/>
      <c r="D99" s="95"/>
      <c r="E99" s="25"/>
      <c r="F99" s="95"/>
      <c r="G99" s="43"/>
      <c r="H99" s="40"/>
      <c r="I99" s="36"/>
    </row>
    <row r="100" spans="1:9" ht="15.75" customHeight="1" x14ac:dyDescent="0.25">
      <c r="A100" s="26"/>
      <c r="B100" s="98"/>
      <c r="C100" s="92"/>
      <c r="D100" s="95"/>
      <c r="E100" s="25"/>
      <c r="F100" s="95"/>
      <c r="G100" s="43"/>
      <c r="H100" s="40"/>
      <c r="I100" s="36"/>
    </row>
    <row r="101" spans="1:9" ht="15.75" customHeight="1" x14ac:dyDescent="0.25">
      <c r="A101" s="26"/>
      <c r="B101" s="98"/>
      <c r="C101" s="92"/>
      <c r="D101" s="95"/>
      <c r="E101" s="25"/>
      <c r="F101" s="95"/>
      <c r="G101" s="43"/>
      <c r="H101" s="40"/>
      <c r="I101" s="36"/>
    </row>
    <row r="102" spans="1:9" ht="15.75" customHeight="1" x14ac:dyDescent="0.25">
      <c r="A102" s="26"/>
      <c r="B102" s="98"/>
      <c r="C102" s="92"/>
      <c r="D102" s="95"/>
      <c r="E102" s="25"/>
      <c r="F102" s="95"/>
      <c r="G102" s="43"/>
      <c r="H102" s="40"/>
      <c r="I102" s="36"/>
    </row>
    <row r="103" spans="1:9" ht="15.75" customHeight="1" x14ac:dyDescent="0.25">
      <c r="A103" s="26"/>
      <c r="B103" s="98"/>
      <c r="C103" s="92"/>
      <c r="D103" s="95"/>
      <c r="E103" s="25"/>
      <c r="F103" s="95"/>
      <c r="G103" s="43"/>
      <c r="H103" s="40"/>
      <c r="I103" s="36"/>
    </row>
    <row r="104" spans="1:9" ht="15.75" customHeight="1" x14ac:dyDescent="0.25">
      <c r="A104" s="26"/>
      <c r="B104" s="98"/>
      <c r="C104" s="92"/>
      <c r="D104" s="95"/>
      <c r="E104" s="25"/>
      <c r="F104" s="95"/>
      <c r="G104" s="43"/>
      <c r="H104" s="40"/>
      <c r="I104" s="36"/>
    </row>
    <row r="105" spans="1:9" ht="15.75" customHeight="1" x14ac:dyDescent="0.25">
      <c r="A105" s="26"/>
      <c r="B105" s="98"/>
      <c r="C105" s="92"/>
      <c r="D105" s="95"/>
      <c r="E105" s="25"/>
      <c r="F105" s="95"/>
      <c r="G105" s="43"/>
      <c r="H105" s="40"/>
      <c r="I105" s="36"/>
    </row>
    <row r="106" spans="1:9" ht="15.75" customHeight="1" x14ac:dyDescent="0.25">
      <c r="A106" s="26"/>
      <c r="B106" s="98"/>
      <c r="C106" s="92"/>
      <c r="D106" s="95"/>
      <c r="E106" s="25"/>
      <c r="F106" s="95"/>
      <c r="G106" s="43"/>
      <c r="H106" s="40"/>
      <c r="I106" s="36"/>
    </row>
    <row r="107" spans="1:9" ht="15.75" customHeight="1" x14ac:dyDescent="0.25">
      <c r="A107" s="26"/>
      <c r="B107" s="98"/>
      <c r="C107" s="92"/>
      <c r="D107" s="95"/>
      <c r="E107" s="25"/>
      <c r="F107" s="95"/>
      <c r="G107" s="43"/>
      <c r="H107" s="40"/>
      <c r="I107" s="36"/>
    </row>
    <row r="108" spans="1:9" ht="15.75" customHeight="1" x14ac:dyDescent="0.25">
      <c r="A108" s="26"/>
      <c r="B108" s="98"/>
      <c r="C108" s="92"/>
      <c r="D108" s="95"/>
      <c r="E108" s="25"/>
      <c r="F108" s="95"/>
      <c r="G108" s="43"/>
      <c r="H108" s="40"/>
      <c r="I108" s="36"/>
    </row>
    <row r="109" spans="1:9" ht="15.75" customHeight="1" x14ac:dyDescent="0.25">
      <c r="A109" s="26"/>
      <c r="B109" s="98"/>
      <c r="C109" s="92"/>
      <c r="D109" s="95"/>
      <c r="E109" s="25"/>
      <c r="F109" s="95"/>
      <c r="G109" s="43"/>
      <c r="H109" s="40"/>
      <c r="I109" s="36"/>
    </row>
    <row r="110" spans="1:9" ht="15.75" customHeight="1" x14ac:dyDescent="0.25">
      <c r="A110" s="26"/>
      <c r="B110" s="98"/>
      <c r="C110" s="92"/>
      <c r="D110" s="95"/>
      <c r="E110" s="25"/>
      <c r="F110" s="95"/>
      <c r="G110" s="43"/>
      <c r="H110" s="40"/>
      <c r="I110" s="36"/>
    </row>
    <row r="111" spans="1:9" ht="15.75" customHeight="1" x14ac:dyDescent="0.25">
      <c r="A111" s="26"/>
      <c r="B111" s="98"/>
      <c r="C111" s="92"/>
      <c r="D111" s="95"/>
      <c r="E111" s="25"/>
      <c r="F111" s="95"/>
      <c r="G111" s="43"/>
      <c r="H111" s="40"/>
      <c r="I111" s="36"/>
    </row>
    <row r="112" spans="1:9" ht="15.75" customHeight="1" x14ac:dyDescent="0.25">
      <c r="A112" s="26"/>
      <c r="B112" s="98"/>
      <c r="C112" s="92"/>
      <c r="D112" s="95"/>
      <c r="E112" s="25"/>
      <c r="F112" s="95"/>
      <c r="G112" s="43"/>
      <c r="H112" s="40"/>
      <c r="I112" s="36"/>
    </row>
    <row r="113" spans="1:9" ht="15.75" customHeight="1" x14ac:dyDescent="0.25">
      <c r="A113" s="26"/>
      <c r="B113" s="98"/>
      <c r="C113" s="92"/>
      <c r="D113" s="95"/>
      <c r="E113" s="25"/>
      <c r="F113" s="95"/>
      <c r="G113" s="43"/>
      <c r="H113" s="40"/>
      <c r="I113" s="36"/>
    </row>
    <row r="114" spans="1:9" ht="15.75" customHeight="1" x14ac:dyDescent="0.25">
      <c r="A114" s="26"/>
      <c r="B114" s="98"/>
      <c r="C114" s="92"/>
      <c r="D114" s="95"/>
      <c r="E114" s="25"/>
      <c r="F114" s="95"/>
      <c r="G114" s="43"/>
      <c r="H114" s="40"/>
      <c r="I114" s="36"/>
    </row>
    <row r="115" spans="1:9" ht="15.75" customHeight="1" x14ac:dyDescent="0.25">
      <c r="A115" s="26"/>
      <c r="B115" s="98"/>
      <c r="C115" s="92"/>
      <c r="D115" s="95"/>
      <c r="E115" s="25"/>
      <c r="F115" s="95"/>
      <c r="G115" s="43"/>
      <c r="H115" s="40"/>
      <c r="I115" s="36"/>
    </row>
    <row r="116" spans="1:9" ht="15.75" customHeight="1" x14ac:dyDescent="0.25">
      <c r="A116" s="26"/>
      <c r="B116" s="98"/>
      <c r="C116" s="92"/>
      <c r="D116" s="95"/>
      <c r="E116" s="25"/>
      <c r="F116" s="95"/>
      <c r="G116" s="43"/>
      <c r="H116" s="40"/>
      <c r="I116" s="36"/>
    </row>
    <row r="117" spans="1:9" ht="15.75" customHeight="1" x14ac:dyDescent="0.25">
      <c r="A117" s="26"/>
      <c r="B117" s="98"/>
      <c r="C117" s="92"/>
      <c r="D117" s="95"/>
      <c r="E117" s="25"/>
      <c r="F117" s="95"/>
      <c r="G117" s="43"/>
      <c r="H117" s="40"/>
      <c r="I117" s="36"/>
    </row>
    <row r="118" spans="1:9" ht="15.75" customHeight="1" x14ac:dyDescent="0.25">
      <c r="A118" s="26"/>
      <c r="B118" s="98"/>
      <c r="C118" s="92"/>
      <c r="D118" s="95"/>
      <c r="E118" s="25"/>
      <c r="F118" s="95"/>
      <c r="G118" s="43"/>
      <c r="H118" s="40"/>
      <c r="I118" s="36"/>
    </row>
    <row r="119" spans="1:9" ht="15.75" customHeight="1" x14ac:dyDescent="0.25">
      <c r="A119" s="26"/>
      <c r="B119" s="98"/>
      <c r="C119" s="92"/>
      <c r="D119" s="95"/>
      <c r="E119" s="25"/>
      <c r="F119" s="95"/>
      <c r="G119" s="43"/>
      <c r="H119" s="40"/>
      <c r="I119" s="36"/>
    </row>
    <row r="120" spans="1:9" ht="15.75" customHeight="1" x14ac:dyDescent="0.25">
      <c r="A120" s="26"/>
      <c r="B120" s="98"/>
      <c r="C120" s="92"/>
      <c r="D120" s="95"/>
      <c r="E120" s="25"/>
      <c r="F120" s="95"/>
      <c r="G120" s="43"/>
      <c r="H120" s="40"/>
      <c r="I120" s="36"/>
    </row>
    <row r="121" spans="1:9" ht="15.75" customHeight="1" x14ac:dyDescent="0.25">
      <c r="A121" s="26"/>
      <c r="B121" s="98"/>
      <c r="C121" s="92"/>
      <c r="D121" s="95"/>
      <c r="E121" s="25"/>
      <c r="F121" s="95"/>
      <c r="G121" s="43"/>
      <c r="H121" s="40"/>
      <c r="I121" s="36"/>
    </row>
    <row r="122" spans="1:9" ht="15.75" customHeight="1" x14ac:dyDescent="0.25">
      <c r="A122" s="26"/>
      <c r="B122" s="98"/>
      <c r="C122" s="92"/>
      <c r="D122" s="95"/>
      <c r="E122" s="25"/>
      <c r="F122" s="95"/>
      <c r="G122" s="43"/>
      <c r="H122" s="40"/>
      <c r="I122" s="36"/>
    </row>
    <row r="123" spans="1:9" ht="15.75" customHeight="1" x14ac:dyDescent="0.25">
      <c r="A123" s="26"/>
      <c r="B123" s="98"/>
      <c r="C123" s="92"/>
      <c r="D123" s="95"/>
      <c r="E123" s="25"/>
      <c r="F123" s="95"/>
      <c r="G123" s="43"/>
      <c r="H123" s="40"/>
      <c r="I123" s="36"/>
    </row>
    <row r="124" spans="1:9" ht="15.75" customHeight="1" x14ac:dyDescent="0.25">
      <c r="A124" s="26"/>
      <c r="B124" s="98"/>
      <c r="C124" s="92"/>
      <c r="D124" s="95"/>
      <c r="E124" s="25"/>
      <c r="F124" s="95"/>
      <c r="G124" s="43"/>
      <c r="H124" s="40"/>
      <c r="I124" s="36"/>
    </row>
    <row r="125" spans="1:9" ht="15.75" customHeight="1" x14ac:dyDescent="0.25">
      <c r="A125" s="26"/>
      <c r="B125" s="98"/>
      <c r="C125" s="92"/>
      <c r="D125" s="95"/>
      <c r="E125" s="25"/>
      <c r="F125" s="95"/>
      <c r="G125" s="43"/>
      <c r="H125" s="40"/>
      <c r="I125" s="36"/>
    </row>
    <row r="126" spans="1:9" ht="15.75" customHeight="1" x14ac:dyDescent="0.25">
      <c r="A126" s="26"/>
      <c r="B126" s="98"/>
      <c r="C126" s="92"/>
      <c r="D126" s="95"/>
      <c r="E126" s="25"/>
      <c r="F126" s="95"/>
      <c r="G126" s="43"/>
      <c r="H126" s="40"/>
      <c r="I126" s="36"/>
    </row>
    <row r="127" spans="1:9" ht="15.75" customHeight="1" x14ac:dyDescent="0.25">
      <c r="A127" s="26"/>
      <c r="B127" s="98"/>
      <c r="C127" s="92"/>
      <c r="D127" s="95"/>
      <c r="E127" s="25"/>
      <c r="F127" s="95"/>
      <c r="G127" s="43"/>
      <c r="H127" s="40"/>
      <c r="I127" s="36"/>
    </row>
    <row r="128" spans="1:9" ht="15.75" customHeight="1" x14ac:dyDescent="0.25">
      <c r="A128" s="26"/>
      <c r="B128" s="98"/>
      <c r="C128" s="92"/>
      <c r="D128" s="95"/>
      <c r="E128" s="25"/>
      <c r="F128" s="95"/>
      <c r="G128" s="43"/>
      <c r="H128" s="40"/>
      <c r="I128" s="36"/>
    </row>
    <row r="129" spans="1:9" ht="15.75" customHeight="1" x14ac:dyDescent="0.25">
      <c r="A129" s="26"/>
      <c r="B129" s="98"/>
      <c r="C129" s="92"/>
      <c r="D129" s="95"/>
      <c r="E129" s="25"/>
      <c r="F129" s="95"/>
      <c r="G129" s="43"/>
      <c r="H129" s="40"/>
      <c r="I129" s="36"/>
    </row>
    <row r="130" spans="1:9" ht="15.75" customHeight="1" x14ac:dyDescent="0.25">
      <c r="A130" s="26"/>
      <c r="B130" s="98"/>
      <c r="C130" s="92"/>
      <c r="D130" s="95"/>
      <c r="E130" s="25"/>
      <c r="F130" s="95"/>
      <c r="G130" s="43"/>
      <c r="H130" s="40"/>
      <c r="I130" s="36"/>
    </row>
    <row r="131" spans="1:9" ht="15.75" customHeight="1" x14ac:dyDescent="0.25">
      <c r="A131" s="26"/>
      <c r="B131" s="98"/>
      <c r="C131" s="92"/>
      <c r="D131" s="95"/>
      <c r="E131" s="25"/>
      <c r="F131" s="95"/>
      <c r="G131" s="43"/>
      <c r="H131" s="40"/>
      <c r="I131" s="36"/>
    </row>
    <row r="132" spans="1:9" ht="15.75" customHeight="1" x14ac:dyDescent="0.25">
      <c r="A132" s="26"/>
      <c r="B132" s="98"/>
      <c r="C132" s="92"/>
      <c r="D132" s="95"/>
      <c r="E132" s="25"/>
      <c r="F132" s="95"/>
      <c r="G132" s="43"/>
      <c r="H132" s="40"/>
      <c r="I132" s="36"/>
    </row>
    <row r="133" spans="1:9" ht="15.75" customHeight="1" x14ac:dyDescent="0.25">
      <c r="A133" s="26"/>
      <c r="B133" s="98"/>
      <c r="C133" s="92"/>
      <c r="D133" s="95"/>
      <c r="E133" s="25"/>
      <c r="F133" s="95"/>
      <c r="G133" s="43"/>
      <c r="H133" s="40"/>
      <c r="I133" s="36"/>
    </row>
    <row r="134" spans="1:9" ht="15.75" customHeight="1" x14ac:dyDescent="0.25">
      <c r="A134" s="26"/>
      <c r="B134" s="98"/>
      <c r="C134" s="92"/>
      <c r="D134" s="95"/>
      <c r="E134" s="25"/>
      <c r="F134" s="95"/>
      <c r="G134" s="43"/>
      <c r="H134" s="40"/>
      <c r="I134" s="36"/>
    </row>
    <row r="135" spans="1:9" ht="15.75" customHeight="1" x14ac:dyDescent="0.25">
      <c r="A135" s="26"/>
      <c r="B135" s="98"/>
      <c r="C135" s="92"/>
      <c r="D135" s="95"/>
      <c r="E135" s="25"/>
      <c r="F135" s="95"/>
      <c r="G135" s="43"/>
      <c r="H135" s="40"/>
      <c r="I135" s="36"/>
    </row>
    <row r="136" spans="1:9" ht="15.75" customHeight="1" x14ac:dyDescent="0.25">
      <c r="A136" s="26"/>
      <c r="B136" s="98"/>
      <c r="C136" s="92"/>
      <c r="D136" s="95"/>
      <c r="E136" s="25"/>
      <c r="F136" s="95"/>
      <c r="G136" s="43"/>
      <c r="H136" s="40"/>
      <c r="I136" s="36"/>
    </row>
    <row r="137" spans="1:9" ht="15.75" customHeight="1" x14ac:dyDescent="0.25">
      <c r="A137" s="26"/>
      <c r="B137" s="98"/>
      <c r="C137" s="92"/>
      <c r="D137" s="95"/>
      <c r="E137" s="25"/>
      <c r="F137" s="95"/>
      <c r="G137" s="43"/>
      <c r="H137" s="40"/>
      <c r="I137" s="36"/>
    </row>
    <row r="138" spans="1:9" ht="15.75" customHeight="1" x14ac:dyDescent="0.25">
      <c r="A138" s="26"/>
      <c r="B138" s="98"/>
      <c r="C138" s="92"/>
      <c r="D138" s="95"/>
      <c r="E138" s="25"/>
      <c r="F138" s="95"/>
      <c r="G138" s="43"/>
      <c r="H138" s="40"/>
      <c r="I138" s="36"/>
    </row>
    <row r="139" spans="1:9" ht="15.75" customHeight="1" x14ac:dyDescent="0.25">
      <c r="A139" s="26"/>
      <c r="B139" s="98"/>
      <c r="C139" s="92"/>
      <c r="D139" s="95"/>
      <c r="E139" s="25"/>
      <c r="F139" s="95"/>
      <c r="G139" s="43"/>
      <c r="H139" s="40"/>
      <c r="I139" s="36"/>
    </row>
    <row r="140" spans="1:9" ht="15.75" customHeight="1" x14ac:dyDescent="0.25">
      <c r="A140" s="26"/>
      <c r="B140" s="98"/>
      <c r="C140" s="92"/>
      <c r="D140" s="95"/>
      <c r="E140" s="25"/>
      <c r="F140" s="95"/>
      <c r="G140" s="43"/>
      <c r="H140" s="40"/>
      <c r="I140" s="36"/>
    </row>
    <row r="141" spans="1:9" ht="15.75" customHeight="1" x14ac:dyDescent="0.25">
      <c r="A141" s="26"/>
      <c r="B141" s="98"/>
      <c r="C141" s="92"/>
      <c r="D141" s="95"/>
      <c r="E141" s="25"/>
      <c r="F141" s="95"/>
      <c r="G141" s="43"/>
      <c r="H141" s="40"/>
      <c r="I141" s="36"/>
    </row>
    <row r="142" spans="1:9" ht="15.75" customHeight="1" x14ac:dyDescent="0.25">
      <c r="A142" s="26"/>
      <c r="B142" s="98"/>
      <c r="C142" s="92"/>
      <c r="D142" s="95"/>
      <c r="E142" s="25"/>
      <c r="F142" s="95"/>
      <c r="G142" s="43"/>
      <c r="H142" s="40"/>
      <c r="I142" s="36"/>
    </row>
    <row r="143" spans="1:9" ht="15.75" customHeight="1" x14ac:dyDescent="0.25">
      <c r="A143" s="26"/>
      <c r="B143" s="98"/>
      <c r="C143" s="92"/>
      <c r="D143" s="95"/>
      <c r="E143" s="25"/>
      <c r="F143" s="95"/>
      <c r="G143" s="43"/>
      <c r="H143" s="40"/>
      <c r="I143" s="36"/>
    </row>
    <row r="144" spans="1:9" ht="15.75" customHeight="1" x14ac:dyDescent="0.25">
      <c r="A144" s="26"/>
      <c r="B144" s="98"/>
      <c r="C144" s="92"/>
      <c r="D144" s="95"/>
      <c r="E144" s="25"/>
      <c r="F144" s="95"/>
      <c r="G144" s="43"/>
      <c r="H144" s="40"/>
      <c r="I144" s="36"/>
    </row>
    <row r="145" spans="1:9" ht="15.75" customHeight="1" x14ac:dyDescent="0.25">
      <c r="A145" s="26"/>
      <c r="B145" s="98"/>
      <c r="C145" s="92"/>
      <c r="D145" s="95"/>
      <c r="E145" s="25"/>
      <c r="F145" s="95"/>
      <c r="G145" s="43"/>
      <c r="H145" s="40"/>
      <c r="I145" s="36"/>
    </row>
    <row r="146" spans="1:9" ht="15.75" customHeight="1" x14ac:dyDescent="0.25">
      <c r="A146" s="26"/>
      <c r="B146" s="98"/>
      <c r="C146" s="92"/>
      <c r="D146" s="95"/>
      <c r="E146" s="25"/>
      <c r="F146" s="95"/>
      <c r="G146" s="43"/>
      <c r="H146" s="40"/>
      <c r="I146" s="36"/>
    </row>
    <row r="147" spans="1:9" ht="15.75" customHeight="1" x14ac:dyDescent="0.25">
      <c r="A147" s="26"/>
      <c r="B147" s="98"/>
      <c r="C147" s="92"/>
      <c r="D147" s="95"/>
      <c r="E147" s="25"/>
      <c r="F147" s="95"/>
      <c r="G147" s="43"/>
      <c r="H147" s="40"/>
      <c r="I147" s="36"/>
    </row>
    <row r="148" spans="1:9" ht="15.75" customHeight="1" x14ac:dyDescent="0.25">
      <c r="A148" s="26"/>
      <c r="B148" s="98"/>
      <c r="C148" s="92"/>
      <c r="D148" s="95"/>
      <c r="E148" s="25"/>
      <c r="F148" s="95"/>
      <c r="G148" s="43"/>
      <c r="H148" s="40"/>
      <c r="I148" s="36"/>
    </row>
    <row r="149" spans="1:9" ht="15.75" customHeight="1" x14ac:dyDescent="0.25">
      <c r="A149" s="26"/>
      <c r="B149" s="98"/>
      <c r="C149" s="92"/>
      <c r="D149" s="95"/>
      <c r="E149" s="25"/>
      <c r="F149" s="95"/>
      <c r="G149" s="43"/>
      <c r="H149" s="40"/>
      <c r="I149" s="36"/>
    </row>
    <row r="150" spans="1:9" ht="15.75" customHeight="1" x14ac:dyDescent="0.25">
      <c r="A150" s="26"/>
      <c r="B150" s="98"/>
      <c r="C150" s="92"/>
      <c r="D150" s="95"/>
      <c r="E150" s="25"/>
      <c r="F150" s="95"/>
      <c r="G150" s="43"/>
      <c r="H150" s="40"/>
      <c r="I150" s="36"/>
    </row>
    <row r="151" spans="1:9" ht="15.75" customHeight="1" x14ac:dyDescent="0.25">
      <c r="A151" s="26"/>
      <c r="B151" s="98"/>
      <c r="C151" s="92"/>
      <c r="D151" s="95"/>
      <c r="E151" s="25"/>
      <c r="F151" s="95"/>
      <c r="G151" s="43"/>
      <c r="H151" s="40"/>
      <c r="I151" s="36"/>
    </row>
    <row r="152" spans="1:9" ht="15.75" customHeight="1" x14ac:dyDescent="0.25">
      <c r="A152" s="26"/>
      <c r="B152" s="98"/>
      <c r="C152" s="92"/>
      <c r="D152" s="95"/>
      <c r="E152" s="25"/>
      <c r="F152" s="95"/>
      <c r="G152" s="43"/>
      <c r="H152" s="40"/>
      <c r="I152" s="36"/>
    </row>
    <row r="153" spans="1:9" ht="15.75" customHeight="1" x14ac:dyDescent="0.25">
      <c r="A153" s="26"/>
      <c r="B153" s="98"/>
      <c r="C153" s="92"/>
      <c r="D153" s="95"/>
      <c r="E153" s="25"/>
      <c r="F153" s="95"/>
      <c r="G153" s="43"/>
      <c r="H153" s="40"/>
      <c r="I153" s="36"/>
    </row>
    <row r="154" spans="1:9" ht="15.75" customHeight="1" x14ac:dyDescent="0.25">
      <c r="A154" s="26"/>
      <c r="B154" s="98"/>
      <c r="C154" s="92"/>
      <c r="D154" s="95"/>
      <c r="E154" s="25"/>
      <c r="F154" s="95"/>
      <c r="G154" s="43"/>
      <c r="H154" s="40"/>
      <c r="I154" s="36"/>
    </row>
    <row r="155" spans="1:9" ht="15.75" customHeight="1" x14ac:dyDescent="0.25">
      <c r="A155" s="26"/>
      <c r="B155" s="98"/>
      <c r="C155" s="92"/>
      <c r="D155" s="95"/>
      <c r="E155" s="25"/>
      <c r="F155" s="95"/>
      <c r="G155" s="43"/>
      <c r="H155" s="40"/>
      <c r="I155" s="36"/>
    </row>
    <row r="156" spans="1:9" ht="15.75" customHeight="1" x14ac:dyDescent="0.25">
      <c r="A156" s="26"/>
      <c r="B156" s="98"/>
      <c r="C156" s="92"/>
      <c r="D156" s="95"/>
      <c r="E156" s="25"/>
      <c r="F156" s="95"/>
      <c r="G156" s="43"/>
      <c r="H156" s="40"/>
      <c r="I156" s="36"/>
    </row>
    <row r="157" spans="1:9" ht="15.75" customHeight="1" x14ac:dyDescent="0.25">
      <c r="A157" s="26"/>
      <c r="B157" s="98"/>
      <c r="C157" s="92"/>
      <c r="D157" s="95"/>
      <c r="E157" s="25"/>
      <c r="F157" s="95"/>
      <c r="G157" s="43"/>
      <c r="H157" s="40"/>
      <c r="I157" s="36"/>
    </row>
    <row r="158" spans="1:9" ht="15.75" customHeight="1" x14ac:dyDescent="0.25">
      <c r="A158" s="26"/>
      <c r="B158" s="98"/>
      <c r="C158" s="92"/>
      <c r="D158" s="95"/>
      <c r="E158" s="25"/>
      <c r="F158" s="95"/>
      <c r="G158" s="43"/>
      <c r="H158" s="40"/>
      <c r="I158" s="36"/>
    </row>
    <row r="159" spans="1:9" ht="15.75" customHeight="1" x14ac:dyDescent="0.25">
      <c r="A159" s="26"/>
      <c r="B159" s="98"/>
      <c r="C159" s="92"/>
      <c r="D159" s="95"/>
      <c r="E159" s="25"/>
      <c r="F159" s="95"/>
      <c r="G159" s="43"/>
      <c r="H159" s="40"/>
      <c r="I159" s="36"/>
    </row>
    <row r="160" spans="1:9" ht="15.75" customHeight="1" x14ac:dyDescent="0.25">
      <c r="A160" s="26"/>
      <c r="B160" s="98"/>
      <c r="C160" s="92"/>
      <c r="D160" s="95"/>
      <c r="E160" s="25"/>
      <c r="F160" s="95"/>
      <c r="G160" s="43"/>
      <c r="H160" s="40"/>
      <c r="I160" s="36"/>
    </row>
    <row r="161" spans="1:9" ht="15.75" customHeight="1" x14ac:dyDescent="0.25">
      <c r="A161" s="26"/>
      <c r="B161" s="98"/>
      <c r="C161" s="92"/>
      <c r="D161" s="95"/>
      <c r="E161" s="25"/>
      <c r="F161" s="95"/>
      <c r="G161" s="43"/>
      <c r="H161" s="40"/>
      <c r="I161" s="36"/>
    </row>
    <row r="162" spans="1:9" ht="15.75" customHeight="1" x14ac:dyDescent="0.25">
      <c r="A162" s="26"/>
      <c r="B162" s="98"/>
      <c r="C162" s="92"/>
      <c r="D162" s="95"/>
      <c r="E162" s="25"/>
      <c r="F162" s="95"/>
      <c r="G162" s="43"/>
      <c r="H162" s="40"/>
      <c r="I162" s="36"/>
    </row>
    <row r="163" spans="1:9" ht="15.75" customHeight="1" x14ac:dyDescent="0.25">
      <c r="A163" s="26"/>
      <c r="B163" s="98"/>
      <c r="C163" s="92"/>
      <c r="D163" s="95"/>
      <c r="E163" s="25"/>
      <c r="F163" s="95"/>
      <c r="G163" s="43"/>
      <c r="H163" s="40"/>
      <c r="I163" s="36"/>
    </row>
    <row r="164" spans="1:9" ht="15.75" customHeight="1" x14ac:dyDescent="0.25">
      <c r="A164" s="26"/>
      <c r="B164" s="98"/>
      <c r="C164" s="92"/>
      <c r="D164" s="95"/>
      <c r="E164" s="25"/>
      <c r="F164" s="95"/>
      <c r="G164" s="43"/>
      <c r="H164" s="40"/>
      <c r="I164" s="36"/>
    </row>
    <row r="165" spans="1:9" ht="15.75" customHeight="1" x14ac:dyDescent="0.25">
      <c r="A165" s="26"/>
      <c r="B165" s="98"/>
      <c r="C165" s="92"/>
      <c r="D165" s="95"/>
      <c r="E165" s="25"/>
      <c r="F165" s="95"/>
      <c r="G165" s="43"/>
      <c r="H165" s="40"/>
      <c r="I165" s="36"/>
    </row>
    <row r="166" spans="1:9" ht="15.75" customHeight="1" x14ac:dyDescent="0.25">
      <c r="A166" s="26"/>
      <c r="B166" s="98"/>
      <c r="C166" s="92"/>
      <c r="D166" s="95"/>
      <c r="E166" s="25"/>
      <c r="F166" s="95"/>
      <c r="G166" s="43"/>
      <c r="H166" s="40"/>
      <c r="I166" s="36"/>
    </row>
    <row r="167" spans="1:9" ht="15.75" customHeight="1" x14ac:dyDescent="0.25">
      <c r="A167" s="26"/>
      <c r="B167" s="98"/>
      <c r="C167" s="92"/>
      <c r="D167" s="95"/>
      <c r="E167" s="25"/>
      <c r="F167" s="95"/>
      <c r="G167" s="43"/>
      <c r="H167" s="40"/>
      <c r="I167" s="36"/>
    </row>
    <row r="168" spans="1:9" ht="15.75" customHeight="1" x14ac:dyDescent="0.25">
      <c r="A168" s="26"/>
      <c r="B168" s="98"/>
      <c r="C168" s="92"/>
      <c r="D168" s="95"/>
      <c r="E168" s="25"/>
      <c r="F168" s="95"/>
      <c r="G168" s="43"/>
      <c r="H168" s="40"/>
      <c r="I168" s="36"/>
    </row>
    <row r="169" spans="1:9" ht="15.75" customHeight="1" x14ac:dyDescent="0.25">
      <c r="A169" s="26"/>
      <c r="B169" s="98"/>
      <c r="C169" s="92"/>
      <c r="D169" s="95"/>
      <c r="E169" s="25"/>
      <c r="F169" s="95"/>
      <c r="G169" s="43"/>
      <c r="H169" s="40"/>
      <c r="I169" s="36"/>
    </row>
    <row r="170" spans="1:9" ht="15.75" customHeight="1" x14ac:dyDescent="0.25">
      <c r="A170" s="26"/>
      <c r="B170" s="98"/>
      <c r="C170" s="92"/>
      <c r="D170" s="95"/>
      <c r="E170" s="25"/>
      <c r="F170" s="95"/>
      <c r="G170" s="43"/>
      <c r="H170" s="40"/>
      <c r="I170" s="36"/>
    </row>
    <row r="171" spans="1:9" ht="15.75" customHeight="1" x14ac:dyDescent="0.25">
      <c r="A171" s="26"/>
      <c r="B171" s="98"/>
      <c r="C171" s="92"/>
      <c r="D171" s="95"/>
      <c r="E171" s="25"/>
      <c r="F171" s="95"/>
      <c r="G171" s="43"/>
      <c r="H171" s="40"/>
      <c r="I171" s="36"/>
    </row>
    <row r="172" spans="1:9" ht="15.75" customHeight="1" x14ac:dyDescent="0.25">
      <c r="A172" s="26"/>
      <c r="B172" s="98"/>
      <c r="C172" s="92"/>
      <c r="D172" s="95"/>
      <c r="E172" s="25"/>
      <c r="F172" s="95"/>
      <c r="G172" s="43"/>
      <c r="H172" s="40"/>
      <c r="I172" s="36"/>
    </row>
    <row r="173" spans="1:9" ht="15.75" customHeight="1" x14ac:dyDescent="0.25">
      <c r="A173" s="26"/>
      <c r="B173" s="98"/>
      <c r="C173" s="92"/>
      <c r="D173" s="95"/>
      <c r="E173" s="25"/>
      <c r="F173" s="95"/>
      <c r="G173" s="43"/>
      <c r="H173" s="40"/>
      <c r="I173" s="36"/>
    </row>
    <row r="174" spans="1:9" ht="15.75" customHeight="1" x14ac:dyDescent="0.25">
      <c r="A174" s="26"/>
      <c r="B174" s="98"/>
      <c r="C174" s="92"/>
      <c r="D174" s="95"/>
      <c r="E174" s="25"/>
      <c r="F174" s="95"/>
      <c r="G174" s="43"/>
      <c r="H174" s="40"/>
      <c r="I174" s="36"/>
    </row>
    <row r="175" spans="1:9" ht="15.75" customHeight="1" x14ac:dyDescent="0.25">
      <c r="A175" s="26"/>
      <c r="B175" s="98"/>
      <c r="C175" s="92"/>
      <c r="D175" s="95"/>
      <c r="E175" s="25"/>
      <c r="F175" s="95"/>
      <c r="G175" s="43"/>
      <c r="H175" s="40"/>
      <c r="I175" s="36"/>
    </row>
    <row r="176" spans="1:9" ht="15.75" customHeight="1" x14ac:dyDescent="0.25">
      <c r="A176" s="26"/>
      <c r="B176" s="98"/>
      <c r="C176" s="92"/>
      <c r="D176" s="95"/>
      <c r="E176" s="25"/>
      <c r="F176" s="95"/>
      <c r="G176" s="43"/>
      <c r="H176" s="40"/>
      <c r="I176" s="36"/>
    </row>
    <row r="177" spans="1:9" ht="15.75" customHeight="1" x14ac:dyDescent="0.25">
      <c r="A177" s="26"/>
      <c r="B177" s="98"/>
      <c r="C177" s="92"/>
      <c r="D177" s="95"/>
      <c r="E177" s="25"/>
      <c r="F177" s="95"/>
      <c r="G177" s="43"/>
      <c r="H177" s="40"/>
      <c r="I177" s="36"/>
    </row>
    <row r="178" spans="1:9" ht="15.75" customHeight="1" x14ac:dyDescent="0.25">
      <c r="A178" s="26"/>
      <c r="B178" s="98"/>
      <c r="C178" s="92"/>
      <c r="D178" s="95"/>
      <c r="E178" s="25"/>
      <c r="F178" s="95"/>
      <c r="G178" s="43"/>
      <c r="H178" s="40"/>
      <c r="I178" s="36"/>
    </row>
    <row r="179" spans="1:9" ht="15.75" customHeight="1" x14ac:dyDescent="0.25">
      <c r="A179" s="26"/>
      <c r="B179" s="98"/>
      <c r="C179" s="92"/>
      <c r="D179" s="95"/>
      <c r="E179" s="25"/>
      <c r="F179" s="95"/>
      <c r="G179" s="43"/>
      <c r="H179" s="40"/>
      <c r="I179" s="36"/>
    </row>
    <row r="180" spans="1:9" ht="15.75" customHeight="1" x14ac:dyDescent="0.25">
      <c r="A180" s="26"/>
      <c r="B180" s="98"/>
      <c r="C180" s="92"/>
      <c r="D180" s="95"/>
      <c r="E180" s="25"/>
      <c r="F180" s="95"/>
      <c r="G180" s="43"/>
      <c r="H180" s="40"/>
      <c r="I180" s="36"/>
    </row>
    <row r="181" spans="1:9" ht="15.75" customHeight="1" x14ac:dyDescent="0.25">
      <c r="A181" s="26"/>
      <c r="B181" s="98"/>
      <c r="C181" s="92"/>
      <c r="D181" s="95"/>
      <c r="E181" s="25"/>
      <c r="F181" s="95"/>
      <c r="G181" s="43"/>
      <c r="H181" s="40"/>
      <c r="I181" s="36"/>
    </row>
    <row r="182" spans="1:9" ht="15.75" customHeight="1" x14ac:dyDescent="0.25">
      <c r="A182" s="26"/>
      <c r="B182" s="98"/>
      <c r="C182" s="92"/>
      <c r="D182" s="95"/>
      <c r="E182" s="25"/>
      <c r="F182" s="95"/>
      <c r="G182" s="43"/>
      <c r="H182" s="40"/>
      <c r="I182" s="36"/>
    </row>
    <row r="183" spans="1:9" ht="15.75" customHeight="1" x14ac:dyDescent="0.25">
      <c r="A183" s="26"/>
      <c r="B183" s="98"/>
      <c r="C183" s="92"/>
      <c r="D183" s="95"/>
      <c r="E183" s="25"/>
      <c r="F183" s="95"/>
      <c r="G183" s="43"/>
      <c r="H183" s="40"/>
      <c r="I183" s="36"/>
    </row>
    <row r="184" spans="1:9" ht="15.75" customHeight="1" x14ac:dyDescent="0.25">
      <c r="A184" s="26"/>
      <c r="B184" s="98"/>
      <c r="C184" s="92"/>
      <c r="D184" s="95"/>
      <c r="E184" s="25"/>
      <c r="F184" s="95"/>
      <c r="G184" s="43"/>
      <c r="H184" s="40"/>
      <c r="I184" s="36"/>
    </row>
    <row r="185" spans="1:9" ht="15.75" customHeight="1" x14ac:dyDescent="0.25">
      <c r="A185" s="26"/>
      <c r="B185" s="98"/>
      <c r="C185" s="92"/>
      <c r="D185" s="95"/>
      <c r="E185" s="25"/>
      <c r="F185" s="95"/>
      <c r="G185" s="43"/>
      <c r="H185" s="40"/>
      <c r="I185" s="36"/>
    </row>
    <row r="186" spans="1:9" ht="15.75" customHeight="1" x14ac:dyDescent="0.25">
      <c r="A186" s="26"/>
      <c r="B186" s="98"/>
      <c r="C186" s="92"/>
      <c r="D186" s="95"/>
      <c r="E186" s="25"/>
      <c r="F186" s="95"/>
      <c r="G186" s="43"/>
      <c r="H186" s="40"/>
      <c r="I186" s="36"/>
    </row>
    <row r="187" spans="1:9" ht="15.75" customHeight="1" x14ac:dyDescent="0.25">
      <c r="A187" s="26"/>
      <c r="B187" s="98"/>
      <c r="C187" s="92"/>
      <c r="D187" s="95"/>
      <c r="E187" s="25"/>
      <c r="F187" s="95"/>
      <c r="G187" s="43"/>
      <c r="H187" s="40"/>
      <c r="I187" s="36"/>
    </row>
    <row r="188" spans="1:9" ht="15.75" customHeight="1" x14ac:dyDescent="0.25">
      <c r="A188" s="26"/>
      <c r="B188" s="98"/>
      <c r="C188" s="92"/>
      <c r="D188" s="95"/>
      <c r="E188" s="25"/>
      <c r="F188" s="95"/>
      <c r="G188" s="43"/>
      <c r="H188" s="40"/>
      <c r="I188" s="36"/>
    </row>
    <row r="189" spans="1:9" ht="15.75" customHeight="1" x14ac:dyDescent="0.25">
      <c r="A189" s="26"/>
      <c r="B189" s="98"/>
      <c r="C189" s="92"/>
      <c r="D189" s="95"/>
      <c r="E189" s="25"/>
      <c r="F189" s="95"/>
      <c r="G189" s="43"/>
      <c r="H189" s="40"/>
      <c r="I189" s="36"/>
    </row>
    <row r="190" spans="1:9" ht="15.75" customHeight="1" x14ac:dyDescent="0.25">
      <c r="A190" s="26"/>
      <c r="B190" s="98"/>
      <c r="C190" s="92"/>
      <c r="D190" s="95"/>
      <c r="E190" s="25"/>
      <c r="F190" s="95"/>
      <c r="G190" s="43"/>
      <c r="H190" s="40"/>
      <c r="I190" s="36"/>
    </row>
    <row r="191" spans="1:9" ht="15.75" customHeight="1" x14ac:dyDescent="0.25">
      <c r="A191" s="26"/>
      <c r="B191" s="98"/>
      <c r="C191" s="92"/>
      <c r="D191" s="95"/>
      <c r="E191" s="25"/>
      <c r="F191" s="95"/>
      <c r="G191" s="43"/>
      <c r="H191" s="40"/>
      <c r="I191" s="36"/>
    </row>
    <row r="192" spans="1:9" ht="15.75" customHeight="1" x14ac:dyDescent="0.25">
      <c r="A192" s="26"/>
      <c r="B192" s="98"/>
      <c r="C192" s="92"/>
      <c r="D192" s="95"/>
      <c r="E192" s="25"/>
      <c r="F192" s="95"/>
      <c r="G192" s="43"/>
      <c r="H192" s="40"/>
      <c r="I192" s="36"/>
    </row>
    <row r="193" spans="1:9" ht="15.75" customHeight="1" x14ac:dyDescent="0.25">
      <c r="A193" s="26"/>
      <c r="B193" s="98"/>
      <c r="C193" s="92"/>
      <c r="D193" s="95"/>
      <c r="E193" s="25"/>
      <c r="F193" s="95"/>
      <c r="G193" s="43"/>
      <c r="H193" s="40"/>
      <c r="I193" s="36"/>
    </row>
    <row r="194" spans="1:9" ht="15.75" customHeight="1" x14ac:dyDescent="0.25">
      <c r="A194" s="26"/>
      <c r="B194" s="98"/>
      <c r="C194" s="92"/>
      <c r="D194" s="95"/>
      <c r="E194" s="25"/>
      <c r="F194" s="95"/>
      <c r="G194" s="43"/>
      <c r="H194" s="40"/>
      <c r="I194" s="36"/>
    </row>
    <row r="195" spans="1:9" ht="15.75" customHeight="1" x14ac:dyDescent="0.25">
      <c r="A195" s="26"/>
      <c r="B195" s="98"/>
      <c r="C195" s="92"/>
      <c r="D195" s="95"/>
      <c r="E195" s="25"/>
      <c r="F195" s="95"/>
      <c r="G195" s="43"/>
      <c r="H195" s="40"/>
      <c r="I195" s="36"/>
    </row>
    <row r="196" spans="1:9" ht="15.75" customHeight="1" x14ac:dyDescent="0.25">
      <c r="A196" s="26"/>
      <c r="B196" s="98"/>
      <c r="C196" s="92"/>
      <c r="D196" s="95"/>
      <c r="E196" s="25"/>
      <c r="F196" s="95"/>
      <c r="G196" s="43"/>
      <c r="H196" s="40"/>
      <c r="I196" s="36"/>
    </row>
    <row r="197" spans="1:9" ht="15.75" customHeight="1" x14ac:dyDescent="0.25">
      <c r="A197" s="26"/>
      <c r="B197" s="98"/>
      <c r="C197" s="92"/>
      <c r="D197" s="95"/>
      <c r="E197" s="25"/>
      <c r="F197" s="95"/>
      <c r="G197" s="43"/>
      <c r="H197" s="40"/>
      <c r="I197" s="36"/>
    </row>
    <row r="198" spans="1:9" ht="15.75" customHeight="1" x14ac:dyDescent="0.25">
      <c r="A198" s="26"/>
      <c r="B198" s="98"/>
      <c r="C198" s="92"/>
      <c r="D198" s="95"/>
      <c r="E198" s="25"/>
      <c r="F198" s="95"/>
      <c r="G198" s="43"/>
      <c r="H198" s="40"/>
      <c r="I198" s="36"/>
    </row>
    <row r="199" spans="1:9" ht="15.75" customHeight="1" x14ac:dyDescent="0.25">
      <c r="A199" s="26"/>
      <c r="B199" s="98"/>
      <c r="C199" s="92"/>
      <c r="D199" s="95"/>
      <c r="E199" s="25"/>
      <c r="F199" s="95"/>
      <c r="G199" s="43"/>
      <c r="H199" s="40"/>
      <c r="I199" s="36"/>
    </row>
    <row r="200" spans="1:9" ht="15.75" customHeight="1" x14ac:dyDescent="0.25">
      <c r="A200" s="26"/>
      <c r="B200" s="98"/>
      <c r="C200" s="92"/>
      <c r="D200" s="95"/>
      <c r="E200" s="25"/>
      <c r="F200" s="95"/>
      <c r="G200" s="43"/>
      <c r="H200" s="40"/>
      <c r="I200" s="36"/>
    </row>
    <row r="201" spans="1:9" ht="15.75" customHeight="1" x14ac:dyDescent="0.25">
      <c r="A201" s="26"/>
      <c r="B201" s="98"/>
      <c r="C201" s="92"/>
      <c r="D201" s="95"/>
      <c r="E201" s="25"/>
      <c r="F201" s="95"/>
      <c r="G201" s="43"/>
      <c r="H201" s="40"/>
      <c r="I201" s="36"/>
    </row>
    <row r="202" spans="1:9" ht="15.75" customHeight="1" x14ac:dyDescent="0.25">
      <c r="A202" s="26"/>
      <c r="B202" s="98"/>
      <c r="C202" s="92"/>
      <c r="D202" s="95"/>
      <c r="E202" s="25"/>
      <c r="F202" s="95"/>
      <c r="G202" s="43"/>
      <c r="H202" s="40"/>
      <c r="I202" s="36"/>
    </row>
    <row r="203" spans="1:9" ht="15.75" customHeight="1" x14ac:dyDescent="0.25">
      <c r="A203" s="26"/>
      <c r="B203" s="98"/>
      <c r="C203" s="92"/>
      <c r="D203" s="95"/>
      <c r="E203" s="25"/>
      <c r="F203" s="95"/>
      <c r="G203" s="43"/>
      <c r="H203" s="40"/>
      <c r="I203" s="36"/>
    </row>
    <row r="204" spans="1:9" ht="15.75" customHeight="1" x14ac:dyDescent="0.25">
      <c r="A204" s="26"/>
      <c r="B204" s="98"/>
      <c r="C204" s="92"/>
      <c r="D204" s="95"/>
      <c r="E204" s="25"/>
      <c r="F204" s="95"/>
      <c r="G204" s="43"/>
      <c r="H204" s="40"/>
      <c r="I204" s="36"/>
    </row>
    <row r="205" spans="1:9" ht="15.75" customHeight="1" x14ac:dyDescent="0.25">
      <c r="A205" s="29"/>
      <c r="B205" s="37"/>
      <c r="C205" s="93"/>
      <c r="D205" s="96"/>
      <c r="E205" s="103"/>
      <c r="F205" s="96"/>
      <c r="G205" s="37"/>
      <c r="H205" s="41"/>
      <c r="I205" s="36"/>
    </row>
    <row r="206" spans="1:9" ht="15.75" customHeight="1" x14ac:dyDescent="0.25">
      <c r="B206" s="38"/>
    </row>
    <row r="207" spans="1:9" ht="15.75" customHeight="1" x14ac:dyDescent="0.25">
      <c r="B207" s="38"/>
    </row>
    <row r="208" spans="1:9" ht="15.75" customHeight="1" x14ac:dyDescent="0.25">
      <c r="B208" s="38"/>
    </row>
    <row r="209" spans="1:9" ht="15.75" customHeight="1" x14ac:dyDescent="0.25">
      <c r="B209" s="38"/>
    </row>
    <row r="210" spans="1:9" s="39" customFormat="1" ht="15.75" customHeight="1" x14ac:dyDescent="0.25">
      <c r="A210" s="104"/>
      <c r="B210" s="38"/>
      <c r="C210" s="94"/>
      <c r="D210" s="130"/>
      <c r="E210" s="32"/>
      <c r="F210" s="97"/>
      <c r="G210" s="44"/>
      <c r="H210" s="42"/>
      <c r="I210" s="104"/>
    </row>
    <row r="211" spans="1:9" s="39" customFormat="1" ht="15.75" customHeight="1" x14ac:dyDescent="0.25">
      <c r="A211" s="104"/>
      <c r="B211" s="38"/>
      <c r="C211" s="94"/>
      <c r="D211" s="130"/>
      <c r="E211" s="32"/>
      <c r="F211" s="97"/>
      <c r="G211" s="44"/>
      <c r="H211" s="42"/>
      <c r="I211" s="104"/>
    </row>
    <row r="212" spans="1:9" s="39" customFormat="1" ht="15.75" customHeight="1" x14ac:dyDescent="0.25">
      <c r="A212" s="104"/>
      <c r="B212" s="38"/>
      <c r="C212" s="94"/>
      <c r="D212" s="130"/>
      <c r="E212" s="32"/>
      <c r="F212" s="97"/>
      <c r="G212" s="44"/>
      <c r="H212" s="42"/>
      <c r="I212" s="104"/>
    </row>
    <row r="213" spans="1:9" s="39" customFormat="1" ht="15.75" customHeight="1" x14ac:dyDescent="0.25">
      <c r="A213" s="104"/>
      <c r="B213" s="38"/>
      <c r="C213" s="94"/>
      <c r="D213" s="130"/>
      <c r="E213" s="32"/>
      <c r="F213" s="97"/>
      <c r="G213" s="44"/>
      <c r="H213" s="42"/>
      <c r="I213" s="104"/>
    </row>
    <row r="214" spans="1:9" s="39" customFormat="1" ht="15.75" customHeight="1" x14ac:dyDescent="0.25">
      <c r="A214" s="104"/>
      <c r="B214" s="38"/>
      <c r="C214" s="94"/>
      <c r="D214" s="130"/>
      <c r="E214" s="32"/>
      <c r="F214" s="97"/>
      <c r="G214" s="44"/>
      <c r="H214" s="42"/>
      <c r="I214" s="104"/>
    </row>
    <row r="215" spans="1:9" s="39" customFormat="1" ht="15.75" customHeight="1" x14ac:dyDescent="0.25">
      <c r="A215" s="104"/>
      <c r="B215" s="38"/>
      <c r="C215" s="94"/>
      <c r="D215" s="130"/>
      <c r="E215" s="32"/>
      <c r="F215" s="97"/>
      <c r="G215" s="44"/>
      <c r="H215" s="42"/>
      <c r="I215" s="104"/>
    </row>
    <row r="216" spans="1:9" s="39" customFormat="1" ht="15.75" customHeight="1" x14ac:dyDescent="0.25">
      <c r="A216" s="104"/>
      <c r="B216" s="38"/>
      <c r="C216" s="94"/>
      <c r="D216" s="130"/>
      <c r="E216" s="32"/>
      <c r="F216" s="97"/>
      <c r="G216" s="44"/>
      <c r="H216" s="42"/>
      <c r="I216" s="104"/>
    </row>
    <row r="217" spans="1:9" s="39" customFormat="1" ht="15.75" customHeight="1" x14ac:dyDescent="0.25">
      <c r="A217" s="104"/>
      <c r="B217" s="38"/>
      <c r="C217" s="94"/>
      <c r="D217" s="130"/>
      <c r="E217" s="32"/>
      <c r="F217" s="97"/>
      <c r="G217" s="44"/>
      <c r="H217" s="42"/>
      <c r="I217" s="104"/>
    </row>
    <row r="218" spans="1:9" s="39" customFormat="1" ht="15.75" customHeight="1" x14ac:dyDescent="0.25">
      <c r="A218" s="104"/>
      <c r="B218" s="38"/>
      <c r="C218" s="94"/>
      <c r="D218" s="130"/>
      <c r="E218" s="32"/>
      <c r="F218" s="97"/>
      <c r="G218" s="44"/>
      <c r="H218" s="42"/>
      <c r="I218" s="104"/>
    </row>
    <row r="219" spans="1:9" s="39" customFormat="1" ht="15.75" customHeight="1" x14ac:dyDescent="0.25">
      <c r="A219" s="104"/>
      <c r="B219" s="38"/>
      <c r="C219" s="94"/>
      <c r="D219" s="130"/>
      <c r="E219" s="32"/>
      <c r="F219" s="97"/>
      <c r="G219" s="44"/>
      <c r="H219" s="42"/>
      <c r="I219" s="104"/>
    </row>
    <row r="220" spans="1:9" s="39" customFormat="1" ht="15.75" customHeight="1" x14ac:dyDescent="0.25">
      <c r="A220" s="104"/>
      <c r="B220" s="38"/>
      <c r="C220" s="94"/>
      <c r="D220" s="130"/>
      <c r="E220" s="32"/>
      <c r="F220" s="97"/>
      <c r="G220" s="44"/>
      <c r="H220" s="42"/>
      <c r="I220" s="104"/>
    </row>
    <row r="221" spans="1:9" s="39" customFormat="1" ht="15.75" customHeight="1" x14ac:dyDescent="0.25">
      <c r="A221" s="104"/>
      <c r="B221" s="38"/>
      <c r="C221" s="94"/>
      <c r="D221" s="130"/>
      <c r="E221" s="32"/>
      <c r="F221" s="97"/>
      <c r="G221" s="44"/>
      <c r="H221" s="42"/>
      <c r="I221" s="104"/>
    </row>
    <row r="222" spans="1:9" s="39" customFormat="1" ht="15.75" customHeight="1" x14ac:dyDescent="0.25">
      <c r="A222" s="104"/>
      <c r="B222" s="38"/>
      <c r="C222" s="94"/>
      <c r="D222" s="130"/>
      <c r="E222" s="32"/>
      <c r="F222" s="97"/>
      <c r="G222" s="44"/>
      <c r="H222" s="42"/>
      <c r="I222" s="104"/>
    </row>
    <row r="223" spans="1:9" s="39" customFormat="1" ht="15.75" customHeight="1" x14ac:dyDescent="0.25">
      <c r="A223" s="104"/>
      <c r="B223" s="38"/>
      <c r="C223" s="94"/>
      <c r="D223" s="130"/>
      <c r="E223" s="32"/>
      <c r="F223" s="97"/>
      <c r="G223" s="44"/>
      <c r="H223" s="42"/>
      <c r="I223" s="104"/>
    </row>
    <row r="224" spans="1:9" s="39" customFormat="1" ht="15.75" customHeight="1" x14ac:dyDescent="0.25">
      <c r="A224" s="104"/>
      <c r="B224" s="38"/>
      <c r="C224" s="94"/>
      <c r="D224" s="130"/>
      <c r="E224" s="32"/>
      <c r="F224" s="97"/>
      <c r="G224" s="44"/>
      <c r="H224" s="42"/>
      <c r="I224" s="104"/>
    </row>
    <row r="225" spans="1:9" s="39" customFormat="1" ht="15.75" customHeight="1" x14ac:dyDescent="0.25">
      <c r="A225" s="104"/>
      <c r="B225" s="38"/>
      <c r="C225" s="94"/>
      <c r="D225" s="130"/>
      <c r="E225" s="32"/>
      <c r="F225" s="97"/>
      <c r="G225" s="44"/>
      <c r="H225" s="42"/>
      <c r="I225" s="104"/>
    </row>
    <row r="226" spans="1:9" s="39" customFormat="1" ht="15.75" customHeight="1" x14ac:dyDescent="0.25">
      <c r="A226" s="104"/>
      <c r="B226" s="38"/>
      <c r="C226" s="94"/>
      <c r="D226" s="130"/>
      <c r="E226" s="32"/>
      <c r="F226" s="97"/>
      <c r="G226" s="44"/>
      <c r="H226" s="42"/>
      <c r="I226" s="104"/>
    </row>
    <row r="227" spans="1:9" s="39" customFormat="1" ht="15.75" customHeight="1" x14ac:dyDescent="0.25">
      <c r="A227" s="104"/>
      <c r="B227" s="38"/>
      <c r="C227" s="94"/>
      <c r="D227" s="130"/>
      <c r="E227" s="32"/>
      <c r="F227" s="97"/>
      <c r="G227" s="44"/>
      <c r="H227" s="42"/>
      <c r="I227" s="104"/>
    </row>
    <row r="228" spans="1:9" s="39" customFormat="1" ht="15.75" customHeight="1" x14ac:dyDescent="0.25">
      <c r="A228" s="104"/>
      <c r="B228" s="38"/>
      <c r="C228" s="94"/>
      <c r="D228" s="130"/>
      <c r="E228" s="32"/>
      <c r="F228" s="97"/>
      <c r="G228" s="44"/>
      <c r="H228" s="42"/>
      <c r="I228" s="104"/>
    </row>
    <row r="229" spans="1:9" s="39" customFormat="1" ht="15.75" customHeight="1" x14ac:dyDescent="0.25">
      <c r="A229" s="104"/>
      <c r="B229" s="38"/>
      <c r="C229" s="94"/>
      <c r="D229" s="130"/>
      <c r="E229" s="32"/>
      <c r="F229" s="97"/>
      <c r="G229" s="44"/>
      <c r="H229" s="42"/>
      <c r="I229" s="104"/>
    </row>
    <row r="230" spans="1:9" s="39" customFormat="1" ht="15.75" customHeight="1" x14ac:dyDescent="0.25">
      <c r="A230" s="104"/>
      <c r="B230" s="38"/>
      <c r="C230" s="94"/>
      <c r="D230" s="130"/>
      <c r="E230" s="32"/>
      <c r="F230" s="97"/>
      <c r="G230" s="44"/>
      <c r="H230" s="42"/>
      <c r="I230" s="104"/>
    </row>
    <row r="231" spans="1:9" s="39" customFormat="1" ht="15.75" customHeight="1" x14ac:dyDescent="0.25">
      <c r="A231" s="104"/>
      <c r="B231" s="38"/>
      <c r="C231" s="94"/>
      <c r="D231" s="130"/>
      <c r="E231" s="32"/>
      <c r="F231" s="97"/>
      <c r="G231" s="44"/>
      <c r="H231" s="42"/>
      <c r="I231" s="104"/>
    </row>
    <row r="232" spans="1:9" s="39" customFormat="1" ht="15.75" customHeight="1" x14ac:dyDescent="0.25">
      <c r="A232" s="104"/>
      <c r="B232" s="38"/>
      <c r="C232" s="94"/>
      <c r="D232" s="130"/>
      <c r="E232" s="32"/>
      <c r="F232" s="97"/>
      <c r="G232" s="44"/>
      <c r="H232" s="42"/>
      <c r="I232" s="104"/>
    </row>
    <row r="233" spans="1:9" s="39" customFormat="1" ht="15.75" customHeight="1" x14ac:dyDescent="0.25">
      <c r="A233" s="104"/>
      <c r="B233" s="38"/>
      <c r="C233" s="94"/>
      <c r="D233" s="130"/>
      <c r="E233" s="32"/>
      <c r="F233" s="97"/>
      <c r="G233" s="44"/>
      <c r="H233" s="42"/>
      <c r="I233" s="104"/>
    </row>
    <row r="234" spans="1:9" s="39" customFormat="1" ht="15.75" customHeight="1" x14ac:dyDescent="0.25">
      <c r="A234" s="104"/>
      <c r="B234" s="38"/>
      <c r="C234" s="94"/>
      <c r="D234" s="130"/>
      <c r="E234" s="32"/>
      <c r="F234" s="97"/>
      <c r="G234" s="44"/>
      <c r="H234" s="42"/>
      <c r="I234" s="104"/>
    </row>
    <row r="235" spans="1:9" s="39" customFormat="1" ht="15.75" customHeight="1" x14ac:dyDescent="0.25">
      <c r="A235" s="104"/>
      <c r="B235" s="38"/>
      <c r="C235" s="94"/>
      <c r="D235" s="130"/>
      <c r="E235" s="32"/>
      <c r="F235" s="97"/>
      <c r="G235" s="44"/>
      <c r="H235" s="42"/>
      <c r="I235" s="104"/>
    </row>
    <row r="236" spans="1:9" s="39" customFormat="1" ht="15.75" customHeight="1" x14ac:dyDescent="0.25">
      <c r="A236" s="104"/>
      <c r="B236" s="38"/>
      <c r="C236" s="94"/>
      <c r="D236" s="130"/>
      <c r="E236" s="32"/>
      <c r="F236" s="97"/>
      <c r="G236" s="44"/>
      <c r="H236" s="42"/>
      <c r="I236" s="104"/>
    </row>
    <row r="237" spans="1:9" s="39" customFormat="1" ht="15.75" customHeight="1" x14ac:dyDescent="0.25">
      <c r="A237" s="104"/>
      <c r="B237" s="38"/>
      <c r="C237" s="94"/>
      <c r="D237" s="130"/>
      <c r="E237" s="32"/>
      <c r="F237" s="97"/>
      <c r="G237" s="44"/>
      <c r="H237" s="42"/>
      <c r="I237" s="104"/>
    </row>
    <row r="238" spans="1:9" s="39" customFormat="1" ht="15.75" customHeight="1" x14ac:dyDescent="0.25">
      <c r="A238" s="104"/>
      <c r="B238" s="38"/>
      <c r="C238" s="94"/>
      <c r="D238" s="130"/>
      <c r="E238" s="32"/>
      <c r="F238" s="97"/>
      <c r="G238" s="44"/>
      <c r="H238" s="42"/>
      <c r="I238" s="104"/>
    </row>
    <row r="239" spans="1:9" s="39" customFormat="1" ht="15.75" customHeight="1" x14ac:dyDescent="0.25">
      <c r="A239" s="104"/>
      <c r="B239" s="38"/>
      <c r="C239" s="94"/>
      <c r="D239" s="130"/>
      <c r="E239" s="32"/>
      <c r="F239" s="97"/>
      <c r="G239" s="44"/>
      <c r="H239" s="42"/>
      <c r="I239" s="104"/>
    </row>
    <row r="240" spans="1:9" s="39" customFormat="1" ht="15.75" customHeight="1" x14ac:dyDescent="0.25">
      <c r="A240" s="104"/>
      <c r="B240" s="38"/>
      <c r="C240" s="94"/>
      <c r="D240" s="130"/>
      <c r="E240" s="32"/>
      <c r="F240" s="97"/>
      <c r="G240" s="44"/>
      <c r="H240" s="42"/>
      <c r="I240" s="104"/>
    </row>
    <row r="241" spans="1:9" s="39" customFormat="1" ht="15.75" customHeight="1" x14ac:dyDescent="0.25">
      <c r="A241" s="104"/>
      <c r="B241" s="38"/>
      <c r="C241" s="94"/>
      <c r="D241" s="130"/>
      <c r="E241" s="32"/>
      <c r="F241" s="97"/>
      <c r="G241" s="44"/>
      <c r="H241" s="42"/>
      <c r="I241" s="104"/>
    </row>
    <row r="242" spans="1:9" s="39" customFormat="1" ht="15.75" customHeight="1" x14ac:dyDescent="0.25">
      <c r="A242" s="104"/>
      <c r="B242" s="38"/>
      <c r="C242" s="94"/>
      <c r="D242" s="130"/>
      <c r="E242" s="32"/>
      <c r="F242" s="97"/>
      <c r="G242" s="44"/>
      <c r="H242" s="42"/>
      <c r="I242" s="104"/>
    </row>
    <row r="243" spans="1:9" s="39" customFormat="1" ht="15.75" customHeight="1" x14ac:dyDescent="0.25">
      <c r="A243" s="104"/>
      <c r="B243" s="38"/>
      <c r="C243" s="94"/>
      <c r="D243" s="130"/>
      <c r="E243" s="32"/>
      <c r="F243" s="97"/>
      <c r="G243" s="44"/>
      <c r="H243" s="42"/>
      <c r="I243" s="104"/>
    </row>
    <row r="244" spans="1:9" s="39" customFormat="1" ht="15.75" customHeight="1" x14ac:dyDescent="0.25">
      <c r="A244" s="104"/>
      <c r="B244" s="38"/>
      <c r="C244" s="94"/>
      <c r="D244" s="130"/>
      <c r="E244" s="32"/>
      <c r="F244" s="97"/>
      <c r="G244" s="44"/>
      <c r="H244" s="42"/>
      <c r="I244" s="104"/>
    </row>
    <row r="245" spans="1:9" s="39" customFormat="1" ht="15.75" customHeight="1" x14ac:dyDescent="0.25">
      <c r="A245" s="104"/>
      <c r="B245" s="38"/>
      <c r="C245" s="94"/>
      <c r="D245" s="130"/>
      <c r="E245" s="32"/>
      <c r="F245" s="97"/>
      <c r="G245" s="44"/>
      <c r="H245" s="42"/>
      <c r="I245" s="104"/>
    </row>
    <row r="246" spans="1:9" s="39" customFormat="1" ht="15.75" customHeight="1" x14ac:dyDescent="0.25">
      <c r="A246" s="104"/>
      <c r="B246" s="38"/>
      <c r="C246" s="94"/>
      <c r="D246" s="130"/>
      <c r="E246" s="32"/>
      <c r="F246" s="97"/>
      <c r="G246" s="44"/>
      <c r="H246" s="42"/>
      <c r="I246" s="104"/>
    </row>
    <row r="247" spans="1:9" s="39" customFormat="1" ht="15.75" customHeight="1" x14ac:dyDescent="0.25">
      <c r="A247" s="104"/>
      <c r="B247" s="38"/>
      <c r="C247" s="94"/>
      <c r="D247" s="130"/>
      <c r="E247" s="32"/>
      <c r="F247" s="97"/>
      <c r="G247" s="44"/>
      <c r="H247" s="42"/>
      <c r="I247" s="104"/>
    </row>
    <row r="248" spans="1:9" s="39" customFormat="1" ht="15.75" customHeight="1" x14ac:dyDescent="0.25">
      <c r="A248" s="104"/>
      <c r="B248" s="38"/>
      <c r="C248" s="94"/>
      <c r="D248" s="130"/>
      <c r="E248" s="32"/>
      <c r="F248" s="97"/>
      <c r="G248" s="44"/>
      <c r="H248" s="42"/>
      <c r="I248" s="104"/>
    </row>
    <row r="249" spans="1:9" s="39" customFormat="1" ht="15.75" customHeight="1" x14ac:dyDescent="0.25">
      <c r="A249" s="104"/>
      <c r="B249" s="38"/>
      <c r="C249" s="94"/>
      <c r="D249" s="130"/>
      <c r="E249" s="32"/>
      <c r="F249" s="97"/>
      <c r="G249" s="44"/>
      <c r="H249" s="42"/>
      <c r="I249" s="104"/>
    </row>
    <row r="250" spans="1:9" s="39" customFormat="1" ht="15.75" customHeight="1" x14ac:dyDescent="0.25">
      <c r="A250" s="104"/>
      <c r="B250" s="38"/>
      <c r="C250" s="94"/>
      <c r="D250" s="130"/>
      <c r="E250" s="32"/>
      <c r="F250" s="97"/>
      <c r="G250" s="44"/>
      <c r="H250" s="42"/>
      <c r="I250" s="104"/>
    </row>
    <row r="251" spans="1:9" s="39" customFormat="1" ht="15.75" customHeight="1" x14ac:dyDescent="0.25">
      <c r="A251" s="104"/>
      <c r="B251" s="38"/>
      <c r="C251" s="94"/>
      <c r="D251" s="130"/>
      <c r="E251" s="32"/>
      <c r="F251" s="97"/>
      <c r="G251" s="44"/>
      <c r="H251" s="42"/>
      <c r="I251" s="104"/>
    </row>
    <row r="252" spans="1:9" s="39" customFormat="1" ht="15.75" customHeight="1" x14ac:dyDescent="0.25">
      <c r="A252" s="104"/>
      <c r="B252" s="38"/>
      <c r="C252" s="94"/>
      <c r="D252" s="130"/>
      <c r="E252" s="32"/>
      <c r="F252" s="97"/>
      <c r="G252" s="44"/>
      <c r="H252" s="42"/>
      <c r="I252" s="104"/>
    </row>
    <row r="253" spans="1:9" s="39" customFormat="1" ht="15.75" customHeight="1" x14ac:dyDescent="0.25">
      <c r="A253" s="104"/>
      <c r="B253" s="38"/>
      <c r="C253" s="94"/>
      <c r="D253" s="130"/>
      <c r="E253" s="32"/>
      <c r="F253" s="97"/>
      <c r="G253" s="44"/>
      <c r="H253" s="42"/>
      <c r="I253" s="104"/>
    </row>
    <row r="254" spans="1:9" s="39" customFormat="1" ht="15.75" customHeight="1" x14ac:dyDescent="0.25">
      <c r="A254" s="104"/>
      <c r="B254" s="38"/>
      <c r="C254" s="94"/>
      <c r="D254" s="130"/>
      <c r="E254" s="32"/>
      <c r="F254" s="97"/>
      <c r="G254" s="44"/>
      <c r="H254" s="42"/>
      <c r="I254" s="104"/>
    </row>
    <row r="255" spans="1:9" s="39" customFormat="1" ht="15.75" customHeight="1" x14ac:dyDescent="0.25">
      <c r="A255" s="104"/>
      <c r="B255" s="38"/>
      <c r="C255" s="94"/>
      <c r="D255" s="130"/>
      <c r="E255" s="32"/>
      <c r="F255" s="97"/>
      <c r="G255" s="44"/>
      <c r="H255" s="42"/>
      <c r="I255" s="104"/>
    </row>
    <row r="256" spans="1:9" s="39" customFormat="1" ht="15.75" customHeight="1" x14ac:dyDescent="0.25">
      <c r="A256" s="104"/>
      <c r="B256" s="38"/>
      <c r="C256" s="94"/>
      <c r="D256" s="130"/>
      <c r="E256" s="32"/>
      <c r="F256" s="97"/>
      <c r="G256" s="44"/>
      <c r="H256" s="42"/>
      <c r="I256" s="104"/>
    </row>
    <row r="257" spans="1:9" s="39" customFormat="1" ht="15.75" customHeight="1" x14ac:dyDescent="0.25">
      <c r="A257" s="104"/>
      <c r="B257" s="38"/>
      <c r="C257" s="94"/>
      <c r="D257" s="130"/>
      <c r="E257" s="32"/>
      <c r="F257" s="97"/>
      <c r="G257" s="44"/>
      <c r="H257" s="42"/>
      <c r="I257" s="104"/>
    </row>
    <row r="258" spans="1:9" s="39" customFormat="1" ht="15.75" customHeight="1" x14ac:dyDescent="0.25">
      <c r="A258" s="104"/>
      <c r="B258" s="38"/>
      <c r="C258" s="94"/>
      <c r="D258" s="130"/>
      <c r="E258" s="32"/>
      <c r="F258" s="97"/>
      <c r="G258" s="44"/>
      <c r="H258" s="42"/>
      <c r="I258" s="104"/>
    </row>
    <row r="259" spans="1:9" s="39" customFormat="1" ht="15.75" customHeight="1" x14ac:dyDescent="0.25">
      <c r="A259" s="104"/>
      <c r="B259" s="38"/>
      <c r="C259" s="94"/>
      <c r="D259" s="130"/>
      <c r="E259" s="32"/>
      <c r="F259" s="97"/>
      <c r="G259" s="44"/>
      <c r="H259" s="42"/>
      <c r="I259" s="104"/>
    </row>
    <row r="260" spans="1:9" s="39" customFormat="1" ht="15.75" customHeight="1" x14ac:dyDescent="0.25">
      <c r="A260" s="104"/>
      <c r="B260" s="38"/>
      <c r="C260" s="94"/>
      <c r="D260" s="130"/>
      <c r="E260" s="32"/>
      <c r="F260" s="97"/>
      <c r="G260" s="44"/>
      <c r="H260" s="42"/>
      <c r="I260" s="104"/>
    </row>
    <row r="261" spans="1:9" s="39" customFormat="1" ht="15.75" customHeight="1" x14ac:dyDescent="0.25">
      <c r="A261" s="104"/>
      <c r="B261" s="38"/>
      <c r="C261" s="94"/>
      <c r="D261" s="130"/>
      <c r="E261" s="32"/>
      <c r="F261" s="97"/>
      <c r="G261" s="44"/>
      <c r="H261" s="42"/>
      <c r="I261" s="104"/>
    </row>
    <row r="262" spans="1:9" s="39" customFormat="1" ht="15.75" customHeight="1" x14ac:dyDescent="0.25">
      <c r="A262" s="104"/>
      <c r="B262" s="38"/>
      <c r="C262" s="94"/>
      <c r="D262" s="130"/>
      <c r="E262" s="32"/>
      <c r="F262" s="97"/>
      <c r="G262" s="44"/>
      <c r="H262" s="42"/>
      <c r="I262" s="104"/>
    </row>
    <row r="263" spans="1:9" s="39" customFormat="1" ht="15.75" customHeight="1" x14ac:dyDescent="0.25">
      <c r="A263" s="104"/>
      <c r="B263" s="38"/>
      <c r="C263" s="94"/>
      <c r="D263" s="130"/>
      <c r="E263" s="32"/>
      <c r="F263" s="97"/>
      <c r="G263" s="44"/>
      <c r="H263" s="42"/>
      <c r="I263" s="104"/>
    </row>
    <row r="264" spans="1:9" s="39" customFormat="1" ht="15.75" customHeight="1" x14ac:dyDescent="0.25">
      <c r="A264" s="104"/>
      <c r="B264" s="38"/>
      <c r="C264" s="94"/>
      <c r="D264" s="130"/>
      <c r="E264" s="32"/>
      <c r="F264" s="97"/>
      <c r="G264" s="44"/>
      <c r="H264" s="42"/>
      <c r="I264" s="104"/>
    </row>
    <row r="265" spans="1:9" s="39" customFormat="1" ht="15.75" customHeight="1" x14ac:dyDescent="0.25">
      <c r="A265" s="104"/>
      <c r="B265" s="38"/>
      <c r="C265" s="94"/>
      <c r="D265" s="130"/>
      <c r="E265" s="32"/>
      <c r="F265" s="97"/>
      <c r="G265" s="44"/>
      <c r="H265" s="42"/>
      <c r="I265" s="104"/>
    </row>
    <row r="266" spans="1:9" s="39" customFormat="1" ht="15.75" customHeight="1" x14ac:dyDescent="0.25">
      <c r="A266" s="104"/>
      <c r="B266" s="38"/>
      <c r="C266" s="94"/>
      <c r="D266" s="130"/>
      <c r="E266" s="32"/>
      <c r="F266" s="97"/>
      <c r="G266" s="44"/>
      <c r="H266" s="42"/>
      <c r="I266" s="104"/>
    </row>
    <row r="267" spans="1:9" s="39" customFormat="1" ht="15.75" customHeight="1" x14ac:dyDescent="0.25">
      <c r="A267" s="104"/>
      <c r="B267" s="38"/>
      <c r="C267" s="94"/>
      <c r="D267" s="130"/>
      <c r="E267" s="32"/>
      <c r="F267" s="97"/>
      <c r="G267" s="44"/>
      <c r="H267" s="42"/>
      <c r="I267" s="104"/>
    </row>
    <row r="268" spans="1:9" s="39" customFormat="1" ht="15.75" customHeight="1" x14ac:dyDescent="0.25">
      <c r="A268" s="104"/>
      <c r="B268" s="38"/>
      <c r="C268" s="94"/>
      <c r="D268" s="130"/>
      <c r="E268" s="32"/>
      <c r="F268" s="97"/>
      <c r="G268" s="44"/>
      <c r="H268" s="42"/>
      <c r="I268" s="104"/>
    </row>
    <row r="269" spans="1:9" s="39" customFormat="1" ht="15.75" customHeight="1" x14ac:dyDescent="0.25">
      <c r="A269" s="104"/>
      <c r="B269" s="38"/>
      <c r="C269" s="94"/>
      <c r="D269" s="130"/>
      <c r="E269" s="32"/>
      <c r="F269" s="97"/>
      <c r="G269" s="44"/>
      <c r="H269" s="42"/>
      <c r="I269" s="104"/>
    </row>
    <row r="270" spans="1:9" s="39" customFormat="1" ht="15.75" customHeight="1" x14ac:dyDescent="0.25">
      <c r="A270" s="104"/>
      <c r="B270" s="38"/>
      <c r="C270" s="94"/>
      <c r="D270" s="130"/>
      <c r="E270" s="32"/>
      <c r="F270" s="97"/>
      <c r="G270" s="44"/>
      <c r="H270" s="42"/>
      <c r="I270" s="104"/>
    </row>
    <row r="271" spans="1:9" s="39" customFormat="1" ht="15.75" customHeight="1" x14ac:dyDescent="0.25">
      <c r="A271" s="104"/>
      <c r="B271" s="38"/>
      <c r="C271" s="94"/>
      <c r="D271" s="130"/>
      <c r="E271" s="32"/>
      <c r="F271" s="97"/>
      <c r="G271" s="44"/>
      <c r="H271" s="42"/>
      <c r="I271" s="104"/>
    </row>
    <row r="272" spans="1:9" s="39" customFormat="1" ht="15.75" customHeight="1" x14ac:dyDescent="0.25">
      <c r="A272" s="104"/>
      <c r="B272" s="38"/>
      <c r="C272" s="94"/>
      <c r="D272" s="130"/>
      <c r="E272" s="32"/>
      <c r="F272" s="97"/>
      <c r="G272" s="44"/>
      <c r="H272" s="42"/>
      <c r="I272" s="104"/>
    </row>
    <row r="273" spans="1:9" s="39" customFormat="1" ht="15.75" customHeight="1" x14ac:dyDescent="0.25">
      <c r="A273" s="104"/>
      <c r="B273" s="38"/>
      <c r="C273" s="94"/>
      <c r="D273" s="130"/>
      <c r="E273" s="32"/>
      <c r="F273" s="97"/>
      <c r="G273" s="44"/>
      <c r="H273" s="42"/>
      <c r="I273" s="104"/>
    </row>
    <row r="274" spans="1:9" s="39" customFormat="1" ht="15.75" customHeight="1" x14ac:dyDescent="0.25">
      <c r="A274" s="104"/>
      <c r="B274" s="38"/>
      <c r="C274" s="94"/>
      <c r="D274" s="130"/>
      <c r="E274" s="32"/>
      <c r="F274" s="97"/>
      <c r="G274" s="44"/>
      <c r="H274" s="42"/>
      <c r="I274" s="104"/>
    </row>
    <row r="275" spans="1:9" s="39" customFormat="1" ht="15.75" customHeight="1" x14ac:dyDescent="0.25">
      <c r="A275" s="104"/>
      <c r="B275" s="38"/>
      <c r="C275" s="94"/>
      <c r="D275" s="130"/>
      <c r="E275" s="32"/>
      <c r="F275" s="97"/>
      <c r="G275" s="44"/>
      <c r="H275" s="42"/>
      <c r="I275" s="104"/>
    </row>
    <row r="276" spans="1:9" s="39" customFormat="1" ht="15.75" customHeight="1" x14ac:dyDescent="0.25">
      <c r="A276" s="104"/>
      <c r="B276" s="38"/>
      <c r="C276" s="94"/>
      <c r="D276" s="130"/>
      <c r="E276" s="32"/>
      <c r="F276" s="97"/>
      <c r="G276" s="44"/>
      <c r="H276" s="42"/>
      <c r="I276" s="104"/>
    </row>
    <row r="277" spans="1:9" s="39" customFormat="1" ht="15.75" customHeight="1" x14ac:dyDescent="0.25">
      <c r="A277" s="104"/>
      <c r="B277" s="38"/>
      <c r="C277" s="94"/>
      <c r="D277" s="130"/>
      <c r="E277" s="32"/>
      <c r="F277" s="97"/>
      <c r="G277" s="44"/>
      <c r="H277" s="42"/>
      <c r="I277" s="104"/>
    </row>
    <row r="278" spans="1:9" s="39" customFormat="1" ht="15.75" customHeight="1" x14ac:dyDescent="0.25">
      <c r="A278" s="104"/>
      <c r="B278" s="38"/>
      <c r="C278" s="94"/>
      <c r="D278" s="130"/>
      <c r="E278" s="32"/>
      <c r="F278" s="97"/>
      <c r="G278" s="44"/>
      <c r="H278" s="42"/>
      <c r="I278" s="104"/>
    </row>
    <row r="279" spans="1:9" s="39" customFormat="1" ht="15.75" customHeight="1" x14ac:dyDescent="0.25">
      <c r="A279" s="104"/>
      <c r="B279" s="38"/>
      <c r="C279" s="94"/>
      <c r="D279" s="130"/>
      <c r="E279" s="32"/>
      <c r="F279" s="97"/>
      <c r="G279" s="44"/>
      <c r="H279" s="42"/>
      <c r="I279" s="104"/>
    </row>
    <row r="280" spans="1:9" s="39" customFormat="1" ht="15.75" customHeight="1" x14ac:dyDescent="0.25">
      <c r="A280" s="104"/>
      <c r="B280" s="38"/>
      <c r="C280" s="94"/>
      <c r="D280" s="130"/>
      <c r="E280" s="32"/>
      <c r="F280" s="97"/>
      <c r="G280" s="44"/>
      <c r="H280" s="42"/>
      <c r="I280" s="104"/>
    </row>
    <row r="281" spans="1:9" s="39" customFormat="1" ht="15.75" customHeight="1" x14ac:dyDescent="0.25">
      <c r="A281" s="104"/>
      <c r="B281" s="38"/>
      <c r="C281" s="94"/>
      <c r="D281" s="130"/>
      <c r="E281" s="32"/>
      <c r="F281" s="97"/>
      <c r="G281" s="44"/>
      <c r="H281" s="42"/>
      <c r="I281" s="104"/>
    </row>
    <row r="282" spans="1:9" s="39" customFormat="1" ht="15.75" customHeight="1" x14ac:dyDescent="0.25">
      <c r="A282" s="104"/>
      <c r="B282" s="38"/>
      <c r="C282" s="94"/>
      <c r="D282" s="130"/>
      <c r="E282" s="32"/>
      <c r="F282" s="97"/>
      <c r="G282" s="44"/>
      <c r="H282" s="42"/>
      <c r="I282" s="104"/>
    </row>
    <row r="283" spans="1:9" s="39" customFormat="1" ht="15.75" customHeight="1" x14ac:dyDescent="0.25">
      <c r="A283" s="104"/>
      <c r="B283" s="38"/>
      <c r="C283" s="94"/>
      <c r="D283" s="130"/>
      <c r="E283" s="32"/>
      <c r="F283" s="97"/>
      <c r="G283" s="44"/>
      <c r="H283" s="42"/>
      <c r="I283" s="104"/>
    </row>
    <row r="284" spans="1:9" s="39" customFormat="1" ht="15.75" customHeight="1" x14ac:dyDescent="0.25">
      <c r="A284" s="104"/>
      <c r="B284" s="38"/>
      <c r="C284" s="94"/>
      <c r="D284" s="130"/>
      <c r="E284" s="32"/>
      <c r="F284" s="97"/>
      <c r="G284" s="44"/>
      <c r="H284" s="42"/>
      <c r="I284" s="104"/>
    </row>
    <row r="285" spans="1:9" s="39" customFormat="1" ht="15.75" customHeight="1" x14ac:dyDescent="0.25">
      <c r="A285" s="104"/>
      <c r="B285" s="38"/>
      <c r="C285" s="94"/>
      <c r="D285" s="130"/>
      <c r="E285" s="32"/>
      <c r="F285" s="97"/>
      <c r="G285" s="44"/>
      <c r="H285" s="42"/>
      <c r="I285" s="104"/>
    </row>
    <row r="286" spans="1:9" s="39" customFormat="1" ht="15.75" customHeight="1" x14ac:dyDescent="0.25">
      <c r="A286" s="104"/>
      <c r="B286" s="38"/>
      <c r="C286" s="94"/>
      <c r="D286" s="130"/>
      <c r="E286" s="32"/>
      <c r="F286" s="97"/>
      <c r="G286" s="44"/>
      <c r="H286" s="42"/>
      <c r="I286" s="104"/>
    </row>
    <row r="287" spans="1:9" s="39" customFormat="1" ht="15.75" customHeight="1" x14ac:dyDescent="0.25">
      <c r="A287" s="104"/>
      <c r="B287" s="38"/>
      <c r="C287" s="94"/>
      <c r="D287" s="130"/>
      <c r="E287" s="32"/>
      <c r="F287" s="97"/>
      <c r="G287" s="44"/>
      <c r="H287" s="42"/>
      <c r="I287" s="104"/>
    </row>
    <row r="288" spans="1:9" s="39" customFormat="1" ht="15.75" customHeight="1" x14ac:dyDescent="0.25">
      <c r="A288" s="104"/>
      <c r="B288" s="38"/>
      <c r="C288" s="94"/>
      <c r="D288" s="130"/>
      <c r="E288" s="32"/>
      <c r="F288" s="97"/>
      <c r="G288" s="44"/>
      <c r="H288" s="42"/>
      <c r="I288" s="104"/>
    </row>
    <row r="289" spans="1:9" s="39" customFormat="1" ht="15.75" customHeight="1" x14ac:dyDescent="0.25">
      <c r="A289" s="104"/>
      <c r="B289" s="38"/>
      <c r="C289" s="94"/>
      <c r="D289" s="130"/>
      <c r="E289" s="32"/>
      <c r="F289" s="97"/>
      <c r="G289" s="44"/>
      <c r="H289" s="42"/>
      <c r="I289" s="104"/>
    </row>
    <row r="290" spans="1:9" s="39" customFormat="1" ht="15.75" customHeight="1" x14ac:dyDescent="0.25">
      <c r="A290" s="104"/>
      <c r="B290" s="38"/>
      <c r="C290" s="94"/>
      <c r="D290" s="130"/>
      <c r="E290" s="32"/>
      <c r="F290" s="97"/>
      <c r="G290" s="44"/>
      <c r="H290" s="42"/>
      <c r="I290" s="104"/>
    </row>
    <row r="291" spans="1:9" s="39" customFormat="1" ht="15.75" customHeight="1" x14ac:dyDescent="0.25">
      <c r="A291" s="104"/>
      <c r="B291" s="38"/>
      <c r="C291" s="94"/>
      <c r="D291" s="130"/>
      <c r="E291" s="32"/>
      <c r="F291" s="97"/>
      <c r="G291" s="44"/>
      <c r="H291" s="42"/>
      <c r="I291" s="104"/>
    </row>
    <row r="292" spans="1:9" s="39" customFormat="1" ht="15.75" customHeight="1" x14ac:dyDescent="0.25">
      <c r="A292" s="104"/>
      <c r="B292" s="38"/>
      <c r="C292" s="94"/>
      <c r="D292" s="130"/>
      <c r="E292" s="32"/>
      <c r="F292" s="97"/>
      <c r="G292" s="44"/>
      <c r="H292" s="42"/>
      <c r="I292" s="104"/>
    </row>
    <row r="293" spans="1:9" s="39" customFormat="1" ht="15.75" customHeight="1" x14ac:dyDescent="0.25">
      <c r="A293" s="104"/>
      <c r="B293" s="38"/>
      <c r="C293" s="94"/>
      <c r="D293" s="130"/>
      <c r="E293" s="32"/>
      <c r="F293" s="97"/>
      <c r="G293" s="44"/>
      <c r="H293" s="42"/>
      <c r="I293" s="104"/>
    </row>
    <row r="294" spans="1:9" s="39" customFormat="1" ht="15.75" customHeight="1" x14ac:dyDescent="0.25">
      <c r="A294" s="104"/>
      <c r="B294" s="38"/>
      <c r="C294" s="94"/>
      <c r="D294" s="130"/>
      <c r="E294" s="32"/>
      <c r="F294" s="97"/>
      <c r="G294" s="44"/>
      <c r="H294" s="42"/>
      <c r="I294" s="104"/>
    </row>
    <row r="295" spans="1:9" s="39" customFormat="1" ht="15.75" customHeight="1" x14ac:dyDescent="0.25">
      <c r="A295" s="104"/>
      <c r="B295" s="38"/>
      <c r="C295" s="94"/>
      <c r="D295" s="130"/>
      <c r="E295" s="32"/>
      <c r="F295" s="97"/>
      <c r="G295" s="44"/>
      <c r="H295" s="42"/>
      <c r="I295" s="104"/>
    </row>
    <row r="296" spans="1:9" s="39" customFormat="1" ht="15.75" customHeight="1" x14ac:dyDescent="0.25">
      <c r="A296" s="104"/>
      <c r="B296" s="38"/>
      <c r="C296" s="94"/>
      <c r="D296" s="130"/>
      <c r="E296" s="32"/>
      <c r="F296" s="97"/>
      <c r="G296" s="44"/>
      <c r="H296" s="42"/>
      <c r="I296" s="104"/>
    </row>
    <row r="297" spans="1:9" s="39" customFormat="1" ht="15.75" customHeight="1" x14ac:dyDescent="0.25">
      <c r="A297" s="104"/>
      <c r="B297" s="38"/>
      <c r="C297" s="94"/>
      <c r="D297" s="130"/>
      <c r="E297" s="32"/>
      <c r="F297" s="97"/>
      <c r="G297" s="44"/>
      <c r="H297" s="42"/>
      <c r="I297" s="104"/>
    </row>
    <row r="298" spans="1:9" s="39" customFormat="1" ht="15.75" customHeight="1" x14ac:dyDescent="0.25">
      <c r="A298" s="104"/>
      <c r="B298" s="38"/>
      <c r="C298" s="94"/>
      <c r="D298" s="130"/>
      <c r="E298" s="32"/>
      <c r="F298" s="97"/>
      <c r="G298" s="44"/>
      <c r="H298" s="42"/>
      <c r="I298" s="104"/>
    </row>
    <row r="299" spans="1:9" s="39" customFormat="1" ht="15.75" customHeight="1" x14ac:dyDescent="0.25">
      <c r="A299" s="104"/>
      <c r="B299" s="38"/>
      <c r="C299" s="94"/>
      <c r="D299" s="130"/>
      <c r="E299" s="32"/>
      <c r="F299" s="97"/>
      <c r="G299" s="44"/>
      <c r="H299" s="42"/>
      <c r="I299" s="104"/>
    </row>
    <row r="300" spans="1:9" s="39" customFormat="1" ht="15.75" customHeight="1" x14ac:dyDescent="0.25">
      <c r="A300" s="104"/>
      <c r="B300" s="38"/>
      <c r="C300" s="94"/>
      <c r="D300" s="130"/>
      <c r="E300" s="32"/>
      <c r="F300" s="97"/>
      <c r="G300" s="44"/>
      <c r="H300" s="42"/>
      <c r="I300" s="104"/>
    </row>
    <row r="301" spans="1:9" s="39" customFormat="1" ht="15.75" customHeight="1" x14ac:dyDescent="0.25">
      <c r="A301" s="104"/>
      <c r="B301" s="38"/>
      <c r="C301" s="94"/>
      <c r="D301" s="130"/>
      <c r="E301" s="32"/>
      <c r="F301" s="97"/>
      <c r="G301" s="44"/>
      <c r="H301" s="42"/>
      <c r="I301" s="104"/>
    </row>
    <row r="302" spans="1:9" s="39" customFormat="1" ht="15.75" customHeight="1" x14ac:dyDescent="0.25">
      <c r="A302" s="104"/>
      <c r="B302" s="38"/>
      <c r="C302" s="94"/>
      <c r="D302" s="130"/>
      <c r="E302" s="32"/>
      <c r="F302" s="97"/>
      <c r="G302" s="44"/>
      <c r="H302" s="42"/>
      <c r="I302" s="104"/>
    </row>
    <row r="303" spans="1:9" s="39" customFormat="1" ht="15.75" customHeight="1" x14ac:dyDescent="0.25">
      <c r="A303" s="104"/>
      <c r="B303" s="38"/>
      <c r="C303" s="94"/>
      <c r="D303" s="130"/>
      <c r="E303" s="32"/>
      <c r="F303" s="97"/>
      <c r="G303" s="44"/>
      <c r="H303" s="42"/>
      <c r="I303" s="104"/>
    </row>
    <row r="304" spans="1:9" s="39" customFormat="1" ht="15.75" customHeight="1" x14ac:dyDescent="0.25">
      <c r="A304" s="104"/>
      <c r="B304" s="38"/>
      <c r="C304" s="94"/>
      <c r="D304" s="130"/>
      <c r="E304" s="32"/>
      <c r="F304" s="97"/>
      <c r="G304" s="44"/>
      <c r="H304" s="42"/>
      <c r="I304" s="104"/>
    </row>
    <row r="305" spans="1:9" s="39" customFormat="1" ht="15.75" customHeight="1" x14ac:dyDescent="0.25">
      <c r="A305" s="104"/>
      <c r="B305" s="38"/>
      <c r="C305" s="94"/>
      <c r="D305" s="130"/>
      <c r="E305" s="32"/>
      <c r="F305" s="97"/>
      <c r="G305" s="44"/>
      <c r="H305" s="42"/>
      <c r="I305" s="104"/>
    </row>
    <row r="306" spans="1:9" s="39" customFormat="1" ht="15.75" customHeight="1" x14ac:dyDescent="0.25">
      <c r="A306" s="104"/>
      <c r="B306" s="38"/>
      <c r="C306" s="94"/>
      <c r="D306" s="130"/>
      <c r="E306" s="32"/>
      <c r="F306" s="97"/>
      <c r="G306" s="44"/>
      <c r="H306" s="42"/>
      <c r="I306" s="104"/>
    </row>
    <row r="307" spans="1:9" s="39" customFormat="1" ht="15.75" customHeight="1" x14ac:dyDescent="0.25">
      <c r="A307" s="104"/>
      <c r="B307" s="38"/>
      <c r="C307" s="94"/>
      <c r="D307" s="130"/>
      <c r="E307" s="32"/>
      <c r="F307" s="97"/>
      <c r="G307" s="44"/>
      <c r="H307" s="42"/>
      <c r="I307" s="104"/>
    </row>
    <row r="308" spans="1:9" s="39" customFormat="1" ht="15.75" customHeight="1" x14ac:dyDescent="0.25">
      <c r="A308" s="104"/>
      <c r="B308" s="38"/>
      <c r="C308" s="94"/>
      <c r="D308" s="130"/>
      <c r="E308" s="32"/>
      <c r="F308" s="97"/>
      <c r="G308" s="44"/>
      <c r="H308" s="42"/>
      <c r="I308" s="104"/>
    </row>
    <row r="309" spans="1:9" s="39" customFormat="1" ht="15.75" customHeight="1" x14ac:dyDescent="0.25">
      <c r="A309" s="104"/>
      <c r="B309" s="38"/>
      <c r="C309" s="94"/>
      <c r="D309" s="130"/>
      <c r="E309" s="32"/>
      <c r="F309" s="97"/>
      <c r="G309" s="44"/>
      <c r="H309" s="42"/>
      <c r="I309" s="104"/>
    </row>
    <row r="310" spans="1:9" s="39" customFormat="1" ht="15.75" customHeight="1" x14ac:dyDescent="0.25">
      <c r="A310" s="104"/>
      <c r="B310" s="38"/>
      <c r="C310" s="94"/>
      <c r="D310" s="130"/>
      <c r="E310" s="32"/>
      <c r="F310" s="97"/>
      <c r="G310" s="44"/>
      <c r="H310" s="42"/>
      <c r="I310" s="104"/>
    </row>
    <row r="311" spans="1:9" s="39" customFormat="1" ht="15.75" customHeight="1" x14ac:dyDescent="0.25">
      <c r="A311" s="104"/>
      <c r="B311" s="38"/>
      <c r="C311" s="94"/>
      <c r="D311" s="130"/>
      <c r="E311" s="32"/>
      <c r="F311" s="97"/>
      <c r="G311" s="44"/>
      <c r="H311" s="42"/>
      <c r="I311" s="104"/>
    </row>
    <row r="312" spans="1:9" s="39" customFormat="1" ht="15.75" customHeight="1" x14ac:dyDescent="0.25">
      <c r="A312" s="104"/>
      <c r="B312" s="38"/>
      <c r="C312" s="94"/>
      <c r="D312" s="130"/>
      <c r="E312" s="32"/>
      <c r="F312" s="97"/>
      <c r="G312" s="44"/>
      <c r="H312" s="42"/>
      <c r="I312" s="104"/>
    </row>
    <row r="313" spans="1:9" s="39" customFormat="1" ht="15.75" customHeight="1" x14ac:dyDescent="0.25">
      <c r="A313" s="104"/>
      <c r="B313" s="38"/>
      <c r="C313" s="94"/>
      <c r="D313" s="130"/>
      <c r="E313" s="32"/>
      <c r="F313" s="97"/>
      <c r="G313" s="44"/>
      <c r="H313" s="42"/>
      <c r="I313" s="104"/>
    </row>
    <row r="314" spans="1:9" s="39" customFormat="1" ht="15.75" customHeight="1" x14ac:dyDescent="0.25">
      <c r="A314" s="104"/>
      <c r="B314" s="38"/>
      <c r="C314" s="94"/>
      <c r="D314" s="130"/>
      <c r="E314" s="32"/>
      <c r="F314" s="97"/>
      <c r="G314" s="44"/>
      <c r="H314" s="42"/>
      <c r="I314" s="104"/>
    </row>
    <row r="315" spans="1:9" s="39" customFormat="1" ht="15.75" customHeight="1" x14ac:dyDescent="0.25">
      <c r="A315" s="104"/>
      <c r="B315" s="38"/>
      <c r="C315" s="94"/>
      <c r="D315" s="130"/>
      <c r="E315" s="32"/>
      <c r="F315" s="97"/>
      <c r="G315" s="44"/>
      <c r="H315" s="42"/>
      <c r="I315" s="104"/>
    </row>
    <row r="316" spans="1:9" s="39" customFormat="1" ht="15.75" customHeight="1" x14ac:dyDescent="0.25">
      <c r="A316" s="104"/>
      <c r="B316" s="38"/>
      <c r="C316" s="94"/>
      <c r="D316" s="130"/>
      <c r="E316" s="32"/>
      <c r="F316" s="97"/>
      <c r="G316" s="44"/>
      <c r="H316" s="42"/>
      <c r="I316" s="104"/>
    </row>
    <row r="317" spans="1:9" s="39" customFormat="1" ht="15.75" customHeight="1" x14ac:dyDescent="0.25">
      <c r="A317" s="104"/>
      <c r="B317" s="38"/>
      <c r="C317" s="94"/>
      <c r="D317" s="130"/>
      <c r="E317" s="32"/>
      <c r="F317" s="97"/>
      <c r="G317" s="44"/>
      <c r="H317" s="42"/>
      <c r="I317" s="104"/>
    </row>
    <row r="318" spans="1:9" s="39" customFormat="1" ht="15.75" customHeight="1" x14ac:dyDescent="0.25">
      <c r="A318" s="104"/>
      <c r="B318" s="38"/>
      <c r="C318" s="94"/>
      <c r="D318" s="130"/>
      <c r="E318" s="32"/>
      <c r="F318" s="97"/>
      <c r="G318" s="44"/>
      <c r="H318" s="42"/>
      <c r="I318" s="104"/>
    </row>
    <row r="319" spans="1:9" s="39" customFormat="1" ht="15.75" customHeight="1" x14ac:dyDescent="0.25">
      <c r="A319" s="104"/>
      <c r="B319" s="38"/>
      <c r="C319" s="94"/>
      <c r="D319" s="130"/>
      <c r="E319" s="32"/>
      <c r="F319" s="97"/>
      <c r="G319" s="44"/>
      <c r="H319" s="42"/>
      <c r="I319" s="104"/>
    </row>
    <row r="320" spans="1:9" s="39" customFormat="1" ht="15.75" customHeight="1" x14ac:dyDescent="0.25">
      <c r="A320" s="104"/>
      <c r="B320" s="38"/>
      <c r="C320" s="94"/>
      <c r="D320" s="130"/>
      <c r="E320" s="32"/>
      <c r="F320" s="97"/>
      <c r="G320" s="44"/>
      <c r="H320" s="42"/>
      <c r="I320" s="104"/>
    </row>
    <row r="321" spans="1:9" s="39" customFormat="1" ht="15.75" customHeight="1" x14ac:dyDescent="0.25">
      <c r="A321" s="104"/>
      <c r="B321" s="38"/>
      <c r="C321" s="94"/>
      <c r="D321" s="130"/>
      <c r="E321" s="32"/>
      <c r="F321" s="97"/>
      <c r="G321" s="44"/>
      <c r="H321" s="42"/>
      <c r="I321" s="104"/>
    </row>
    <row r="322" spans="1:9" s="39" customFormat="1" ht="15.75" customHeight="1" x14ac:dyDescent="0.25">
      <c r="A322" s="104"/>
      <c r="B322" s="38"/>
      <c r="C322" s="94"/>
      <c r="D322" s="130"/>
      <c r="E322" s="32"/>
      <c r="F322" s="97"/>
      <c r="G322" s="44"/>
      <c r="H322" s="42"/>
      <c r="I322" s="104"/>
    </row>
    <row r="323" spans="1:9" s="39" customFormat="1" ht="15.75" customHeight="1" x14ac:dyDescent="0.25">
      <c r="A323" s="104"/>
      <c r="B323" s="38"/>
      <c r="C323" s="94"/>
      <c r="D323" s="130"/>
      <c r="E323" s="32"/>
      <c r="F323" s="97"/>
      <c r="G323" s="44"/>
      <c r="H323" s="42"/>
      <c r="I323" s="104"/>
    </row>
    <row r="324" spans="1:9" s="39" customFormat="1" ht="15.75" customHeight="1" x14ac:dyDescent="0.25">
      <c r="A324" s="104"/>
      <c r="B324" s="38"/>
      <c r="C324" s="94"/>
      <c r="D324" s="130"/>
      <c r="E324" s="32"/>
      <c r="F324" s="97"/>
      <c r="G324" s="44"/>
      <c r="H324" s="42"/>
      <c r="I324" s="104"/>
    </row>
    <row r="325" spans="1:9" s="39" customFormat="1" ht="15.75" customHeight="1" x14ac:dyDescent="0.25">
      <c r="A325" s="104"/>
      <c r="B325" s="38"/>
      <c r="C325" s="94"/>
      <c r="D325" s="130"/>
      <c r="E325" s="32"/>
      <c r="F325" s="97"/>
      <c r="G325" s="44"/>
      <c r="H325" s="42"/>
      <c r="I325" s="104"/>
    </row>
    <row r="326" spans="1:9" s="39" customFormat="1" ht="15.75" customHeight="1" x14ac:dyDescent="0.25">
      <c r="A326" s="104"/>
      <c r="B326" s="38"/>
      <c r="C326" s="94"/>
      <c r="D326" s="130"/>
      <c r="E326" s="32"/>
      <c r="F326" s="97"/>
      <c r="G326" s="44"/>
      <c r="H326" s="42"/>
      <c r="I326" s="104"/>
    </row>
    <row r="327" spans="1:9" s="39" customFormat="1" ht="15.75" customHeight="1" x14ac:dyDescent="0.25">
      <c r="A327" s="104"/>
      <c r="B327" s="38"/>
      <c r="C327" s="94"/>
      <c r="D327" s="130"/>
      <c r="E327" s="32"/>
      <c r="F327" s="97"/>
      <c r="G327" s="44"/>
      <c r="H327" s="42"/>
      <c r="I327" s="104"/>
    </row>
    <row r="328" spans="1:9" s="39" customFormat="1" ht="15.75" customHeight="1" x14ac:dyDescent="0.25">
      <c r="A328" s="104"/>
      <c r="B328" s="38"/>
      <c r="C328" s="94"/>
      <c r="D328" s="130"/>
      <c r="E328" s="32"/>
      <c r="F328" s="97"/>
      <c r="G328" s="44"/>
      <c r="H328" s="42"/>
      <c r="I328" s="104"/>
    </row>
    <row r="329" spans="1:9" s="39" customFormat="1" ht="15.75" customHeight="1" x14ac:dyDescent="0.25">
      <c r="A329" s="104"/>
      <c r="B329" s="38"/>
      <c r="C329" s="94"/>
      <c r="D329" s="130"/>
      <c r="E329" s="32"/>
      <c r="F329" s="97"/>
      <c r="G329" s="44"/>
      <c r="H329" s="42"/>
      <c r="I329" s="104"/>
    </row>
    <row r="330" spans="1:9" s="39" customFormat="1" ht="15.75" customHeight="1" x14ac:dyDescent="0.25">
      <c r="A330" s="104"/>
      <c r="B330" s="38"/>
      <c r="C330" s="94"/>
      <c r="D330" s="130"/>
      <c r="E330" s="32"/>
      <c r="F330" s="97"/>
      <c r="G330" s="44"/>
      <c r="H330" s="42"/>
      <c r="I330" s="104"/>
    </row>
    <row r="331" spans="1:9" s="39" customFormat="1" ht="15.75" customHeight="1" x14ac:dyDescent="0.25">
      <c r="A331" s="104"/>
      <c r="B331" s="38"/>
      <c r="C331" s="94"/>
      <c r="D331" s="130"/>
      <c r="E331" s="32"/>
      <c r="F331" s="97"/>
      <c r="G331" s="44"/>
      <c r="H331" s="42"/>
      <c r="I331" s="104"/>
    </row>
    <row r="332" spans="1:9" s="39" customFormat="1" ht="15.75" customHeight="1" x14ac:dyDescent="0.25">
      <c r="A332" s="104"/>
      <c r="B332" s="38"/>
      <c r="C332" s="94"/>
      <c r="D332" s="130"/>
      <c r="E332" s="32"/>
      <c r="F332" s="97"/>
      <c r="G332" s="44"/>
      <c r="H332" s="42"/>
      <c r="I332" s="104"/>
    </row>
    <row r="333" spans="1:9" s="39" customFormat="1" ht="15.75" customHeight="1" x14ac:dyDescent="0.25">
      <c r="A333" s="104"/>
      <c r="B333" s="38"/>
      <c r="C333" s="94"/>
      <c r="D333" s="130"/>
      <c r="E333" s="32"/>
      <c r="F333" s="97"/>
      <c r="G333" s="44"/>
      <c r="H333" s="42"/>
      <c r="I333" s="104"/>
    </row>
    <row r="334" spans="1:9" s="39" customFormat="1" ht="15.75" customHeight="1" x14ac:dyDescent="0.25">
      <c r="A334" s="104"/>
      <c r="B334" s="38"/>
      <c r="C334" s="94"/>
      <c r="D334" s="130"/>
      <c r="E334" s="32"/>
      <c r="F334" s="97"/>
      <c r="G334" s="44"/>
      <c r="H334" s="42"/>
      <c r="I334" s="104"/>
    </row>
    <row r="335" spans="1:9" s="39" customFormat="1" ht="15.75" customHeight="1" x14ac:dyDescent="0.25">
      <c r="A335" s="104"/>
      <c r="B335" s="38"/>
      <c r="C335" s="94"/>
      <c r="D335" s="130"/>
      <c r="E335" s="32"/>
      <c r="F335" s="97"/>
      <c r="G335" s="44"/>
      <c r="H335" s="42"/>
      <c r="I335" s="104"/>
    </row>
    <row r="336" spans="1:9" s="39" customFormat="1" ht="15.75" customHeight="1" x14ac:dyDescent="0.25">
      <c r="A336" s="104"/>
      <c r="B336" s="38"/>
      <c r="C336" s="94"/>
      <c r="D336" s="130"/>
      <c r="E336" s="32"/>
      <c r="F336" s="97"/>
      <c r="G336" s="44"/>
      <c r="H336" s="42"/>
      <c r="I336" s="104"/>
    </row>
    <row r="337" spans="1:9" s="39" customFormat="1" ht="15.75" customHeight="1" x14ac:dyDescent="0.25">
      <c r="A337" s="104"/>
      <c r="B337" s="38"/>
      <c r="C337" s="94"/>
      <c r="D337" s="130"/>
      <c r="E337" s="32"/>
      <c r="F337" s="97"/>
      <c r="G337" s="44"/>
      <c r="H337" s="42"/>
      <c r="I337" s="104"/>
    </row>
    <row r="338" spans="1:9" s="39" customFormat="1" ht="15.75" customHeight="1" x14ac:dyDescent="0.25">
      <c r="A338" s="104"/>
      <c r="B338" s="38"/>
      <c r="C338" s="94"/>
      <c r="D338" s="130"/>
      <c r="E338" s="32"/>
      <c r="F338" s="97"/>
      <c r="G338" s="44"/>
      <c r="H338" s="42"/>
      <c r="I338" s="104"/>
    </row>
    <row r="339" spans="1:9" s="39" customFormat="1" ht="15.75" customHeight="1" x14ac:dyDescent="0.25">
      <c r="A339" s="104"/>
      <c r="B339" s="38"/>
      <c r="C339" s="94"/>
      <c r="D339" s="130"/>
      <c r="E339" s="32"/>
      <c r="F339" s="97"/>
      <c r="G339" s="44"/>
      <c r="H339" s="42"/>
      <c r="I339" s="104"/>
    </row>
    <row r="340" spans="1:9" s="39" customFormat="1" ht="15.75" customHeight="1" x14ac:dyDescent="0.25">
      <c r="A340" s="104"/>
      <c r="B340" s="38"/>
      <c r="C340" s="94"/>
      <c r="D340" s="130"/>
      <c r="E340" s="32"/>
      <c r="F340" s="97"/>
      <c r="G340" s="44"/>
      <c r="H340" s="42"/>
      <c r="I340" s="104"/>
    </row>
    <row r="341" spans="1:9" s="39" customFormat="1" ht="15.75" customHeight="1" x14ac:dyDescent="0.25">
      <c r="A341" s="104"/>
      <c r="B341" s="38"/>
      <c r="C341" s="94"/>
      <c r="D341" s="130"/>
      <c r="E341" s="32"/>
      <c r="F341" s="97"/>
      <c r="G341" s="44"/>
      <c r="H341" s="42"/>
      <c r="I341" s="104"/>
    </row>
    <row r="342" spans="1:9" s="39" customFormat="1" ht="15.75" customHeight="1" x14ac:dyDescent="0.25">
      <c r="A342" s="104"/>
      <c r="B342" s="38"/>
      <c r="C342" s="94"/>
      <c r="D342" s="130"/>
      <c r="E342" s="32"/>
      <c r="F342" s="97"/>
      <c r="G342" s="44"/>
      <c r="H342" s="42"/>
      <c r="I342" s="104"/>
    </row>
    <row r="343" spans="1:9" s="39" customFormat="1" ht="15.75" customHeight="1" x14ac:dyDescent="0.25">
      <c r="A343" s="104"/>
      <c r="B343" s="38"/>
      <c r="C343" s="94"/>
      <c r="D343" s="130"/>
      <c r="E343" s="32"/>
      <c r="F343" s="97"/>
      <c r="G343" s="44"/>
      <c r="H343" s="42"/>
      <c r="I343" s="104"/>
    </row>
    <row r="344" spans="1:9" s="39" customFormat="1" ht="15.75" customHeight="1" x14ac:dyDescent="0.25">
      <c r="A344" s="104"/>
      <c r="B344" s="38"/>
      <c r="C344" s="94"/>
      <c r="D344" s="130"/>
      <c r="E344" s="32"/>
      <c r="F344" s="97"/>
      <c r="G344" s="44"/>
      <c r="H344" s="42"/>
      <c r="I344" s="104"/>
    </row>
    <row r="345" spans="1:9" s="39" customFormat="1" ht="15.75" customHeight="1" x14ac:dyDescent="0.25">
      <c r="A345" s="104"/>
      <c r="B345" s="38"/>
      <c r="C345" s="94"/>
      <c r="D345" s="130"/>
      <c r="E345" s="32"/>
      <c r="F345" s="97"/>
      <c r="G345" s="44"/>
      <c r="H345" s="42"/>
      <c r="I345" s="104"/>
    </row>
    <row r="346" spans="1:9" s="39" customFormat="1" ht="15.75" customHeight="1" x14ac:dyDescent="0.25">
      <c r="A346" s="104"/>
      <c r="B346" s="38"/>
      <c r="C346" s="94"/>
      <c r="D346" s="130"/>
      <c r="E346" s="32"/>
      <c r="F346" s="97"/>
      <c r="G346" s="44"/>
      <c r="H346" s="42"/>
      <c r="I346" s="104"/>
    </row>
    <row r="347" spans="1:9" s="39" customFormat="1" ht="15.75" customHeight="1" x14ac:dyDescent="0.25">
      <c r="A347" s="104"/>
      <c r="B347" s="38"/>
      <c r="C347" s="94"/>
      <c r="D347" s="130"/>
      <c r="E347" s="32"/>
      <c r="F347" s="97"/>
      <c r="G347" s="44"/>
      <c r="H347" s="42"/>
      <c r="I347" s="104"/>
    </row>
    <row r="348" spans="1:9" s="39" customFormat="1" ht="15.75" customHeight="1" x14ac:dyDescent="0.25">
      <c r="A348" s="104"/>
      <c r="B348" s="38"/>
      <c r="C348" s="94"/>
      <c r="D348" s="130"/>
      <c r="E348" s="32"/>
      <c r="F348" s="97"/>
      <c r="G348" s="44"/>
      <c r="H348" s="42"/>
      <c r="I348" s="104"/>
    </row>
    <row r="349" spans="1:9" s="39" customFormat="1" ht="15.75" customHeight="1" x14ac:dyDescent="0.25">
      <c r="A349" s="104"/>
      <c r="B349" s="38"/>
      <c r="C349" s="94"/>
      <c r="D349" s="130"/>
      <c r="E349" s="32"/>
      <c r="F349" s="97"/>
      <c r="G349" s="44"/>
      <c r="H349" s="42"/>
      <c r="I349" s="104"/>
    </row>
    <row r="350" spans="1:9" s="39" customFormat="1" ht="15.75" customHeight="1" x14ac:dyDescent="0.25">
      <c r="A350" s="104"/>
      <c r="B350" s="38"/>
      <c r="C350" s="94"/>
      <c r="D350" s="130"/>
      <c r="E350" s="32"/>
      <c r="F350" s="97"/>
      <c r="G350" s="44"/>
      <c r="H350" s="42"/>
      <c r="I350" s="104"/>
    </row>
    <row r="351" spans="1:9" s="39" customFormat="1" ht="15.75" customHeight="1" x14ac:dyDescent="0.25">
      <c r="A351" s="104"/>
      <c r="B351" s="38"/>
      <c r="C351" s="94"/>
      <c r="D351" s="130"/>
      <c r="E351" s="32"/>
      <c r="F351" s="97"/>
      <c r="G351" s="44"/>
      <c r="H351" s="42"/>
      <c r="I351" s="104"/>
    </row>
    <row r="352" spans="1:9" s="39" customFormat="1" ht="15.75" customHeight="1" x14ac:dyDescent="0.25">
      <c r="A352" s="104"/>
      <c r="B352" s="38"/>
      <c r="C352" s="94"/>
      <c r="D352" s="130"/>
      <c r="E352" s="32"/>
      <c r="F352" s="97"/>
      <c r="G352" s="44"/>
      <c r="H352" s="42"/>
      <c r="I352" s="104"/>
    </row>
    <row r="353" spans="1:9" s="39" customFormat="1" ht="15.75" customHeight="1" x14ac:dyDescent="0.25">
      <c r="A353" s="104"/>
      <c r="B353" s="38"/>
      <c r="C353" s="94"/>
      <c r="D353" s="130"/>
      <c r="E353" s="32"/>
      <c r="F353" s="97"/>
      <c r="G353" s="44"/>
      <c r="H353" s="42"/>
      <c r="I353" s="104"/>
    </row>
    <row r="354" spans="1:9" s="39" customFormat="1" ht="15.75" customHeight="1" x14ac:dyDescent="0.25">
      <c r="A354" s="104"/>
      <c r="B354" s="38"/>
      <c r="C354" s="94"/>
      <c r="D354" s="130"/>
      <c r="E354" s="32"/>
      <c r="F354" s="97"/>
      <c r="G354" s="44"/>
      <c r="H354" s="42"/>
      <c r="I354" s="104"/>
    </row>
    <row r="355" spans="1:9" s="39" customFormat="1" ht="15.75" customHeight="1" x14ac:dyDescent="0.25">
      <c r="A355" s="104"/>
      <c r="B355" s="38"/>
      <c r="C355" s="94"/>
      <c r="D355" s="130"/>
      <c r="E355" s="32"/>
      <c r="F355" s="97"/>
      <c r="G355" s="44"/>
      <c r="H355" s="42"/>
      <c r="I355" s="104"/>
    </row>
    <row r="356" spans="1:9" s="39" customFormat="1" ht="15.75" customHeight="1" x14ac:dyDescent="0.25">
      <c r="A356" s="104"/>
      <c r="B356" s="38"/>
      <c r="C356" s="94"/>
      <c r="D356" s="130"/>
      <c r="E356" s="32"/>
      <c r="F356" s="97"/>
      <c r="G356" s="44"/>
      <c r="H356" s="42"/>
      <c r="I356" s="104"/>
    </row>
    <row r="357" spans="1:9" s="39" customFormat="1" ht="15.75" customHeight="1" x14ac:dyDescent="0.25">
      <c r="A357" s="104"/>
      <c r="B357" s="38"/>
      <c r="C357" s="94"/>
      <c r="D357" s="130"/>
      <c r="E357" s="32"/>
      <c r="F357" s="97"/>
      <c r="G357" s="44"/>
      <c r="H357" s="42"/>
      <c r="I357" s="104"/>
    </row>
    <row r="358" spans="1:9" s="39" customFormat="1" ht="15.75" customHeight="1" x14ac:dyDescent="0.25">
      <c r="A358" s="104"/>
      <c r="B358" s="38"/>
      <c r="C358" s="94"/>
      <c r="D358" s="130"/>
      <c r="E358" s="32"/>
      <c r="F358" s="97"/>
      <c r="G358" s="44"/>
      <c r="H358" s="42"/>
      <c r="I358" s="104"/>
    </row>
    <row r="359" spans="1:9" s="39" customFormat="1" ht="15.75" customHeight="1" x14ac:dyDescent="0.25">
      <c r="A359" s="104"/>
      <c r="B359" s="38"/>
      <c r="C359" s="94"/>
      <c r="D359" s="130"/>
      <c r="E359" s="32"/>
      <c r="F359" s="97"/>
      <c r="G359" s="44"/>
      <c r="H359" s="42"/>
      <c r="I359" s="104"/>
    </row>
    <row r="360" spans="1:9" s="39" customFormat="1" ht="15.75" customHeight="1" x14ac:dyDescent="0.25">
      <c r="A360" s="104"/>
      <c r="B360" s="38"/>
      <c r="C360" s="94"/>
      <c r="D360" s="130"/>
      <c r="E360" s="32"/>
      <c r="F360" s="97"/>
      <c r="G360" s="44"/>
      <c r="H360" s="42"/>
      <c r="I360" s="104"/>
    </row>
    <row r="361" spans="1:9" s="39" customFormat="1" ht="15.75" customHeight="1" x14ac:dyDescent="0.25">
      <c r="A361" s="104"/>
      <c r="B361" s="38"/>
      <c r="C361" s="94"/>
      <c r="D361" s="130"/>
      <c r="E361" s="32"/>
      <c r="F361" s="97"/>
      <c r="G361" s="44"/>
      <c r="H361" s="42"/>
      <c r="I361" s="104"/>
    </row>
    <row r="362" spans="1:9" s="39" customFormat="1" ht="15.75" customHeight="1" x14ac:dyDescent="0.25">
      <c r="A362" s="104"/>
      <c r="B362" s="38"/>
      <c r="C362" s="94"/>
      <c r="D362" s="130"/>
      <c r="E362" s="32"/>
      <c r="F362" s="97"/>
      <c r="G362" s="44"/>
      <c r="H362" s="42"/>
      <c r="I362" s="104"/>
    </row>
    <row r="363" spans="1:9" s="39" customFormat="1" ht="15.75" customHeight="1" x14ac:dyDescent="0.25">
      <c r="A363" s="104"/>
      <c r="B363" s="38"/>
      <c r="C363" s="94"/>
      <c r="D363" s="130"/>
      <c r="E363" s="32"/>
      <c r="F363" s="97"/>
      <c r="G363" s="44"/>
      <c r="H363" s="42"/>
      <c r="I363" s="104"/>
    </row>
    <row r="364" spans="1:9" s="39" customFormat="1" ht="15.75" customHeight="1" x14ac:dyDescent="0.25">
      <c r="A364" s="104"/>
      <c r="B364" s="38"/>
      <c r="C364" s="94"/>
      <c r="D364" s="130"/>
      <c r="E364" s="32"/>
      <c r="F364" s="97"/>
      <c r="G364" s="44"/>
      <c r="H364" s="42"/>
      <c r="I364" s="104"/>
    </row>
    <row r="365" spans="1:9" s="39" customFormat="1" ht="15.75" customHeight="1" x14ac:dyDescent="0.25">
      <c r="A365" s="104"/>
      <c r="B365" s="38"/>
      <c r="C365" s="94"/>
      <c r="D365" s="130"/>
      <c r="E365" s="32"/>
      <c r="F365" s="97"/>
      <c r="G365" s="44"/>
      <c r="H365" s="42"/>
      <c r="I365" s="104"/>
    </row>
    <row r="366" spans="1:9" s="39" customFormat="1" ht="15.75" customHeight="1" x14ac:dyDescent="0.25">
      <c r="A366" s="104"/>
      <c r="B366" s="38"/>
      <c r="C366" s="94"/>
      <c r="D366" s="130"/>
      <c r="E366" s="32"/>
      <c r="F366" s="97"/>
      <c r="G366" s="44"/>
      <c r="H366" s="42"/>
      <c r="I366" s="104"/>
    </row>
    <row r="367" spans="1:9" s="39" customFormat="1" ht="15.75" customHeight="1" x14ac:dyDescent="0.25">
      <c r="A367" s="104"/>
      <c r="B367" s="38"/>
      <c r="C367" s="94"/>
      <c r="D367" s="130"/>
      <c r="E367" s="32"/>
      <c r="F367" s="97"/>
      <c r="G367" s="44"/>
      <c r="H367" s="42"/>
      <c r="I367" s="104"/>
    </row>
    <row r="368" spans="1:9" s="39" customFormat="1" ht="15.75" customHeight="1" x14ac:dyDescent="0.25">
      <c r="A368" s="104"/>
      <c r="B368" s="38"/>
      <c r="C368" s="94"/>
      <c r="D368" s="130"/>
      <c r="E368" s="32"/>
      <c r="F368" s="97"/>
      <c r="G368" s="44"/>
      <c r="H368" s="42"/>
      <c r="I368" s="104"/>
    </row>
    <row r="369" spans="1:9" s="39" customFormat="1" ht="15.75" customHeight="1" x14ac:dyDescent="0.25">
      <c r="A369" s="104"/>
      <c r="B369" s="38"/>
      <c r="C369" s="94"/>
      <c r="D369" s="130"/>
      <c r="E369" s="32"/>
      <c r="F369" s="97"/>
      <c r="G369" s="44"/>
      <c r="H369" s="42"/>
      <c r="I369" s="104"/>
    </row>
    <row r="370" spans="1:9" s="39" customFormat="1" ht="15.75" customHeight="1" x14ac:dyDescent="0.25">
      <c r="A370" s="104"/>
      <c r="B370" s="38"/>
      <c r="C370" s="94"/>
      <c r="D370" s="130"/>
      <c r="E370" s="32"/>
      <c r="F370" s="97"/>
      <c r="G370" s="44"/>
      <c r="H370" s="42"/>
      <c r="I370" s="104"/>
    </row>
    <row r="371" spans="1:9" s="39" customFormat="1" ht="15.75" customHeight="1" x14ac:dyDescent="0.25">
      <c r="A371" s="104"/>
      <c r="B371" s="38"/>
      <c r="C371" s="94"/>
      <c r="D371" s="130"/>
      <c r="E371" s="32"/>
      <c r="F371" s="97"/>
      <c r="G371" s="44"/>
      <c r="H371" s="42"/>
      <c r="I371" s="104"/>
    </row>
    <row r="372" spans="1:9" s="39" customFormat="1" ht="15.75" customHeight="1" x14ac:dyDescent="0.25">
      <c r="A372" s="104"/>
      <c r="B372" s="38"/>
      <c r="C372" s="94"/>
      <c r="D372" s="130"/>
      <c r="E372" s="32"/>
      <c r="F372" s="97"/>
      <c r="G372" s="44"/>
      <c r="H372" s="42"/>
      <c r="I372" s="104"/>
    </row>
    <row r="373" spans="1:9" s="39" customFormat="1" ht="15.75" customHeight="1" x14ac:dyDescent="0.25">
      <c r="A373" s="104"/>
      <c r="B373" s="38"/>
      <c r="C373" s="94"/>
      <c r="D373" s="130"/>
      <c r="E373" s="32"/>
      <c r="F373" s="97"/>
      <c r="G373" s="44"/>
      <c r="H373" s="42"/>
      <c r="I373" s="104"/>
    </row>
    <row r="374" spans="1:9" s="39" customFormat="1" ht="15.75" customHeight="1" x14ac:dyDescent="0.25">
      <c r="A374" s="104"/>
      <c r="B374" s="38"/>
      <c r="C374" s="94"/>
      <c r="D374" s="130"/>
      <c r="E374" s="32"/>
      <c r="F374" s="97"/>
      <c r="G374" s="44"/>
      <c r="H374" s="42"/>
      <c r="I374" s="104"/>
    </row>
    <row r="375" spans="1:9" s="39" customFormat="1" ht="15.75" customHeight="1" x14ac:dyDescent="0.25">
      <c r="A375" s="104"/>
      <c r="B375" s="38"/>
      <c r="C375" s="94"/>
      <c r="D375" s="130"/>
      <c r="E375" s="32"/>
      <c r="F375" s="97"/>
      <c r="G375" s="44"/>
      <c r="H375" s="42"/>
      <c r="I375" s="104"/>
    </row>
    <row r="376" spans="1:9" s="39" customFormat="1" ht="15.75" customHeight="1" x14ac:dyDescent="0.25">
      <c r="A376" s="104"/>
      <c r="B376" s="38"/>
      <c r="C376" s="94"/>
      <c r="D376" s="130"/>
      <c r="E376" s="32"/>
      <c r="F376" s="97"/>
      <c r="G376" s="44"/>
      <c r="H376" s="42"/>
      <c r="I376" s="104"/>
    </row>
    <row r="377" spans="1:9" s="39" customFormat="1" ht="15.75" customHeight="1" x14ac:dyDescent="0.25">
      <c r="A377" s="104"/>
      <c r="B377" s="38"/>
      <c r="C377" s="94"/>
      <c r="D377" s="130"/>
      <c r="E377" s="32"/>
      <c r="F377" s="97"/>
      <c r="G377" s="44"/>
      <c r="H377" s="42"/>
      <c r="I377" s="104"/>
    </row>
    <row r="378" spans="1:9" s="39" customFormat="1" ht="15.75" customHeight="1" x14ac:dyDescent="0.25">
      <c r="A378" s="104"/>
      <c r="B378" s="38"/>
      <c r="C378" s="94"/>
      <c r="D378" s="130"/>
      <c r="E378" s="32"/>
      <c r="F378" s="97"/>
      <c r="G378" s="44"/>
      <c r="H378" s="42"/>
      <c r="I378" s="104"/>
    </row>
    <row r="379" spans="1:9" s="39" customFormat="1" ht="15.75" customHeight="1" x14ac:dyDescent="0.25">
      <c r="A379" s="104"/>
      <c r="B379" s="38"/>
      <c r="C379" s="94"/>
      <c r="D379" s="130"/>
      <c r="E379" s="32"/>
      <c r="F379" s="97"/>
      <c r="G379" s="44"/>
      <c r="H379" s="42"/>
      <c r="I379" s="104"/>
    </row>
    <row r="380" spans="1:9" s="39" customFormat="1" ht="15.75" customHeight="1" x14ac:dyDescent="0.25">
      <c r="A380" s="104"/>
      <c r="B380" s="38"/>
      <c r="C380" s="94"/>
      <c r="D380" s="130"/>
      <c r="E380" s="32"/>
      <c r="F380" s="97"/>
      <c r="G380" s="44"/>
      <c r="H380" s="42"/>
      <c r="I380" s="104"/>
    </row>
    <row r="381" spans="1:9" s="39" customFormat="1" ht="15.75" customHeight="1" x14ac:dyDescent="0.25">
      <c r="A381" s="104"/>
      <c r="B381" s="38"/>
      <c r="C381" s="94"/>
      <c r="D381" s="130"/>
      <c r="E381" s="32"/>
      <c r="F381" s="97"/>
      <c r="G381" s="44"/>
      <c r="H381" s="42"/>
      <c r="I381" s="104"/>
    </row>
    <row r="382" spans="1:9" s="39" customFormat="1" ht="15.75" customHeight="1" x14ac:dyDescent="0.25">
      <c r="A382" s="104"/>
      <c r="B382" s="38"/>
      <c r="C382" s="94"/>
      <c r="D382" s="130"/>
      <c r="E382" s="32"/>
      <c r="F382" s="97"/>
      <c r="G382" s="44"/>
      <c r="H382" s="42"/>
      <c r="I382" s="104"/>
    </row>
    <row r="383" spans="1:9" s="39" customFormat="1" ht="15.75" customHeight="1" x14ac:dyDescent="0.25">
      <c r="A383" s="104"/>
      <c r="B383" s="38"/>
      <c r="C383" s="94"/>
      <c r="D383" s="130"/>
      <c r="E383" s="32"/>
      <c r="F383" s="97"/>
      <c r="G383" s="44"/>
      <c r="H383" s="42"/>
      <c r="I383" s="104"/>
    </row>
    <row r="384" spans="1:9" s="39" customFormat="1" ht="15.75" customHeight="1" x14ac:dyDescent="0.25">
      <c r="A384" s="104"/>
      <c r="B384" s="38"/>
      <c r="C384" s="94"/>
      <c r="D384" s="130"/>
      <c r="E384" s="32"/>
      <c r="F384" s="97"/>
      <c r="G384" s="44"/>
      <c r="H384" s="42"/>
      <c r="I384" s="104"/>
    </row>
    <row r="385" spans="1:9" s="39" customFormat="1" ht="15.75" customHeight="1" x14ac:dyDescent="0.25">
      <c r="A385" s="104"/>
      <c r="B385" s="38"/>
      <c r="C385" s="94"/>
      <c r="D385" s="130"/>
      <c r="E385" s="32"/>
      <c r="F385" s="97"/>
      <c r="G385" s="44"/>
      <c r="H385" s="42"/>
      <c r="I385" s="104"/>
    </row>
    <row r="386" spans="1:9" s="39" customFormat="1" ht="15.75" customHeight="1" x14ac:dyDescent="0.25">
      <c r="A386" s="104"/>
      <c r="B386" s="38"/>
      <c r="C386" s="94"/>
      <c r="D386" s="130"/>
      <c r="E386" s="32"/>
      <c r="F386" s="97"/>
      <c r="G386" s="44"/>
      <c r="H386" s="42"/>
      <c r="I386" s="104"/>
    </row>
    <row r="387" spans="1:9" s="39" customFormat="1" ht="15.75" customHeight="1" x14ac:dyDescent="0.25">
      <c r="A387" s="104"/>
      <c r="B387" s="38"/>
      <c r="C387" s="94"/>
      <c r="D387" s="130"/>
      <c r="E387" s="32"/>
      <c r="F387" s="97"/>
      <c r="G387" s="44"/>
      <c r="H387" s="42"/>
      <c r="I387" s="104"/>
    </row>
    <row r="388" spans="1:9" s="39" customFormat="1" ht="15.75" customHeight="1" x14ac:dyDescent="0.25">
      <c r="A388" s="104"/>
      <c r="B388" s="38"/>
      <c r="C388" s="94"/>
      <c r="D388" s="130"/>
      <c r="E388" s="32"/>
      <c r="F388" s="97"/>
      <c r="G388" s="44"/>
      <c r="H388" s="42"/>
      <c r="I388" s="104"/>
    </row>
    <row r="389" spans="1:9" s="39" customFormat="1" ht="15.75" customHeight="1" x14ac:dyDescent="0.25">
      <c r="A389" s="104"/>
      <c r="B389" s="38"/>
      <c r="C389" s="94"/>
      <c r="D389" s="130"/>
      <c r="E389" s="32"/>
      <c r="F389" s="97"/>
      <c r="G389" s="44"/>
      <c r="H389" s="42"/>
      <c r="I389" s="104"/>
    </row>
    <row r="390" spans="1:9" s="39" customFormat="1" ht="15.75" customHeight="1" x14ac:dyDescent="0.25">
      <c r="A390" s="104"/>
      <c r="B390" s="38"/>
      <c r="C390" s="94"/>
      <c r="D390" s="130"/>
      <c r="E390" s="32"/>
      <c r="F390" s="97"/>
      <c r="G390" s="44"/>
      <c r="H390" s="42"/>
      <c r="I390" s="104"/>
    </row>
    <row r="391" spans="1:9" s="39" customFormat="1" ht="15.75" customHeight="1" x14ac:dyDescent="0.25">
      <c r="A391" s="104"/>
      <c r="B391" s="38"/>
      <c r="C391" s="94"/>
      <c r="D391" s="130"/>
      <c r="E391" s="32"/>
      <c r="F391" s="97"/>
      <c r="G391" s="44"/>
      <c r="H391" s="42"/>
      <c r="I391" s="104"/>
    </row>
    <row r="392" spans="1:9" s="39" customFormat="1" ht="15.75" customHeight="1" x14ac:dyDescent="0.25">
      <c r="A392" s="104"/>
      <c r="B392" s="38"/>
      <c r="C392" s="94"/>
      <c r="D392" s="130"/>
      <c r="E392" s="32"/>
      <c r="F392" s="97"/>
      <c r="G392" s="44"/>
      <c r="H392" s="42"/>
      <c r="I392" s="104"/>
    </row>
    <row r="393" spans="1:9" s="39" customFormat="1" ht="15.75" customHeight="1" x14ac:dyDescent="0.25">
      <c r="A393" s="104"/>
      <c r="B393" s="38"/>
      <c r="C393" s="94"/>
      <c r="D393" s="130"/>
      <c r="E393" s="32"/>
      <c r="F393" s="97"/>
      <c r="G393" s="44"/>
      <c r="H393" s="42"/>
      <c r="I393" s="104"/>
    </row>
    <row r="394" spans="1:9" s="39" customFormat="1" ht="15.75" customHeight="1" x14ac:dyDescent="0.25">
      <c r="A394" s="104"/>
      <c r="B394" s="38"/>
      <c r="C394" s="94"/>
      <c r="D394" s="130"/>
      <c r="E394" s="32"/>
      <c r="F394" s="97"/>
      <c r="G394" s="44"/>
      <c r="H394" s="42"/>
      <c r="I394" s="104"/>
    </row>
    <row r="395" spans="1:9" s="39" customFormat="1" ht="15.75" customHeight="1" x14ac:dyDescent="0.25">
      <c r="A395" s="104"/>
      <c r="B395" s="38"/>
      <c r="C395" s="94"/>
      <c r="D395" s="130"/>
      <c r="E395" s="32"/>
      <c r="F395" s="97"/>
      <c r="G395" s="44"/>
      <c r="H395" s="42"/>
      <c r="I395" s="104"/>
    </row>
    <row r="396" spans="1:9" s="39" customFormat="1" ht="15.75" customHeight="1" x14ac:dyDescent="0.25">
      <c r="A396" s="104"/>
      <c r="B396" s="38"/>
      <c r="C396" s="94"/>
      <c r="D396" s="130"/>
      <c r="E396" s="32"/>
      <c r="F396" s="97"/>
      <c r="G396" s="44"/>
      <c r="H396" s="42"/>
      <c r="I396" s="104"/>
    </row>
    <row r="397" spans="1:9" s="39" customFormat="1" ht="15.75" customHeight="1" x14ac:dyDescent="0.25">
      <c r="A397" s="104"/>
      <c r="B397" s="38"/>
      <c r="C397" s="94"/>
      <c r="D397" s="130"/>
      <c r="E397" s="32"/>
      <c r="F397" s="97"/>
      <c r="G397" s="44"/>
      <c r="H397" s="42"/>
      <c r="I397" s="104"/>
    </row>
    <row r="398" spans="1:9" s="39" customFormat="1" ht="15.75" customHeight="1" x14ac:dyDescent="0.25">
      <c r="A398" s="104"/>
      <c r="B398" s="38"/>
      <c r="C398" s="94"/>
      <c r="D398" s="130"/>
      <c r="E398" s="32"/>
      <c r="F398" s="97"/>
      <c r="G398" s="44"/>
      <c r="H398" s="42"/>
      <c r="I398" s="104"/>
    </row>
    <row r="399" spans="1:9" s="39" customFormat="1" ht="15.75" customHeight="1" x14ac:dyDescent="0.25">
      <c r="A399" s="104"/>
      <c r="B399" s="38"/>
      <c r="C399" s="94"/>
      <c r="D399" s="130"/>
      <c r="E399" s="32"/>
      <c r="F399" s="97"/>
      <c r="G399" s="44"/>
      <c r="H399" s="42"/>
      <c r="I399" s="104"/>
    </row>
    <row r="400" spans="1:9" s="39" customFormat="1" ht="15.75" customHeight="1" x14ac:dyDescent="0.25">
      <c r="A400" s="104"/>
      <c r="B400" s="38"/>
      <c r="C400" s="94"/>
      <c r="D400" s="130"/>
      <c r="E400" s="32"/>
      <c r="F400" s="97"/>
      <c r="G400" s="44"/>
      <c r="H400" s="42"/>
      <c r="I400" s="104"/>
    </row>
    <row r="401" spans="1:9" s="39" customFormat="1" ht="15.75" customHeight="1" x14ac:dyDescent="0.25">
      <c r="A401" s="104"/>
      <c r="B401" s="38"/>
      <c r="C401" s="94"/>
      <c r="D401" s="130"/>
      <c r="E401" s="32"/>
      <c r="F401" s="97"/>
      <c r="G401" s="44"/>
      <c r="H401" s="42"/>
      <c r="I401" s="104"/>
    </row>
    <row r="402" spans="1:9" s="39" customFormat="1" ht="15.75" customHeight="1" x14ac:dyDescent="0.25">
      <c r="A402" s="104"/>
      <c r="B402" s="38"/>
      <c r="C402" s="94"/>
      <c r="D402" s="130"/>
      <c r="E402" s="32"/>
      <c r="F402" s="97"/>
      <c r="G402" s="44"/>
      <c r="H402" s="42"/>
      <c r="I402" s="104"/>
    </row>
    <row r="403" spans="1:9" s="39" customFormat="1" ht="15.75" customHeight="1" x14ac:dyDescent="0.25">
      <c r="A403" s="104"/>
      <c r="B403" s="38"/>
      <c r="C403" s="94"/>
      <c r="D403" s="130"/>
      <c r="E403" s="32"/>
      <c r="F403" s="97"/>
      <c r="G403" s="44"/>
      <c r="H403" s="42"/>
      <c r="I403" s="104"/>
    </row>
    <row r="404" spans="1:9" s="39" customFormat="1" ht="15.75" customHeight="1" x14ac:dyDescent="0.25">
      <c r="A404" s="104"/>
      <c r="B404" s="38"/>
      <c r="C404" s="94"/>
      <c r="D404" s="130"/>
      <c r="E404" s="32"/>
      <c r="F404" s="97"/>
      <c r="G404" s="44"/>
      <c r="H404" s="42"/>
      <c r="I404" s="104"/>
    </row>
    <row r="405" spans="1:9" s="39" customFormat="1" ht="15.75" customHeight="1" x14ac:dyDescent="0.25">
      <c r="A405" s="104"/>
      <c r="B405" s="38"/>
      <c r="C405" s="94"/>
      <c r="D405" s="130"/>
      <c r="E405" s="32"/>
      <c r="F405" s="97"/>
      <c r="G405" s="44"/>
      <c r="H405" s="42"/>
      <c r="I405" s="104"/>
    </row>
    <row r="406" spans="1:9" s="39" customFormat="1" ht="15.75" customHeight="1" x14ac:dyDescent="0.25">
      <c r="A406" s="104"/>
      <c r="B406" s="38"/>
      <c r="C406" s="94"/>
      <c r="D406" s="130"/>
      <c r="E406" s="32"/>
      <c r="F406" s="97"/>
      <c r="G406" s="44"/>
      <c r="H406" s="42"/>
      <c r="I406" s="104"/>
    </row>
    <row r="407" spans="1:9" s="39" customFormat="1" ht="15.75" customHeight="1" x14ac:dyDescent="0.25">
      <c r="A407" s="104"/>
      <c r="B407" s="38"/>
      <c r="C407" s="94"/>
      <c r="D407" s="130"/>
      <c r="E407" s="32"/>
      <c r="F407" s="97"/>
      <c r="G407" s="44"/>
      <c r="H407" s="42"/>
      <c r="I407" s="104"/>
    </row>
    <row r="408" spans="1:9" s="39" customFormat="1" ht="15.75" customHeight="1" x14ac:dyDescent="0.25">
      <c r="A408" s="104"/>
      <c r="B408" s="38"/>
      <c r="C408" s="94"/>
      <c r="D408" s="130"/>
      <c r="E408" s="32"/>
      <c r="F408" s="97"/>
      <c r="G408" s="44"/>
      <c r="H408" s="42"/>
      <c r="I408" s="104"/>
    </row>
    <row r="409" spans="1:9" s="39" customFormat="1" ht="15.75" customHeight="1" x14ac:dyDescent="0.25">
      <c r="A409" s="104"/>
      <c r="B409" s="38"/>
      <c r="C409" s="94"/>
      <c r="D409" s="130"/>
      <c r="E409" s="32"/>
      <c r="F409" s="97"/>
      <c r="G409" s="44"/>
      <c r="H409" s="42"/>
      <c r="I409" s="104"/>
    </row>
    <row r="410" spans="1:9" s="39" customFormat="1" ht="15.75" customHeight="1" x14ac:dyDescent="0.25">
      <c r="A410" s="104"/>
      <c r="B410" s="38"/>
      <c r="C410" s="94"/>
      <c r="D410" s="130"/>
      <c r="E410" s="32"/>
      <c r="F410" s="97"/>
      <c r="G410" s="44"/>
      <c r="H410" s="42"/>
      <c r="I410" s="104"/>
    </row>
    <row r="411" spans="1:9" s="39" customFormat="1" ht="15.75" customHeight="1" x14ac:dyDescent="0.25">
      <c r="A411" s="104"/>
      <c r="B411" s="38"/>
      <c r="C411" s="94"/>
      <c r="D411" s="130"/>
      <c r="E411" s="32"/>
      <c r="F411" s="97"/>
      <c r="G411" s="44"/>
      <c r="H411" s="42"/>
      <c r="I411" s="104"/>
    </row>
    <row r="412" spans="1:9" s="39" customFormat="1" ht="15.75" customHeight="1" x14ac:dyDescent="0.25">
      <c r="A412" s="104"/>
      <c r="B412" s="38"/>
      <c r="C412" s="94"/>
      <c r="D412" s="130"/>
      <c r="E412" s="32"/>
      <c r="F412" s="97"/>
      <c r="G412" s="44"/>
      <c r="H412" s="42"/>
      <c r="I412" s="104"/>
    </row>
    <row r="413" spans="1:9" s="39" customFormat="1" ht="15.75" customHeight="1" x14ac:dyDescent="0.25">
      <c r="A413" s="104"/>
      <c r="B413" s="38"/>
      <c r="C413" s="94"/>
      <c r="D413" s="130"/>
      <c r="E413" s="32"/>
      <c r="F413" s="97"/>
      <c r="G413" s="44"/>
      <c r="H413" s="42"/>
      <c r="I413" s="104"/>
    </row>
    <row r="414" spans="1:9" s="39" customFormat="1" ht="15.75" customHeight="1" x14ac:dyDescent="0.25">
      <c r="A414" s="104"/>
      <c r="B414" s="38"/>
      <c r="C414" s="94"/>
      <c r="D414" s="130"/>
      <c r="E414" s="32"/>
      <c r="F414" s="97"/>
      <c r="G414" s="44"/>
      <c r="H414" s="42"/>
      <c r="I414" s="104"/>
    </row>
    <row r="415" spans="1:9" s="39" customFormat="1" ht="15.75" customHeight="1" x14ac:dyDescent="0.25">
      <c r="A415" s="104"/>
      <c r="B415" s="38"/>
      <c r="C415" s="94"/>
      <c r="D415" s="130"/>
      <c r="E415" s="32"/>
      <c r="F415" s="97"/>
      <c r="G415" s="44"/>
      <c r="H415" s="42"/>
      <c r="I415" s="104"/>
    </row>
    <row r="416" spans="1:9" s="39" customFormat="1" ht="15.75" customHeight="1" x14ac:dyDescent="0.25">
      <c r="A416" s="104"/>
      <c r="B416" s="38"/>
      <c r="C416" s="94"/>
      <c r="D416" s="130"/>
      <c r="E416" s="32"/>
      <c r="F416" s="97"/>
      <c r="G416" s="44"/>
      <c r="H416" s="42"/>
      <c r="I416" s="104"/>
    </row>
    <row r="417" spans="1:9" s="39" customFormat="1" ht="15.75" customHeight="1" x14ac:dyDescent="0.25">
      <c r="A417" s="104"/>
      <c r="B417" s="38"/>
      <c r="C417" s="94"/>
      <c r="D417" s="130"/>
      <c r="E417" s="32"/>
      <c r="F417" s="97"/>
      <c r="G417" s="44"/>
      <c r="H417" s="42"/>
      <c r="I417" s="104"/>
    </row>
    <row r="418" spans="1:9" s="39" customFormat="1" ht="15.75" customHeight="1" x14ac:dyDescent="0.25">
      <c r="A418" s="104"/>
      <c r="B418" s="38"/>
      <c r="C418" s="94"/>
      <c r="D418" s="130"/>
      <c r="E418" s="32"/>
      <c r="F418" s="97"/>
      <c r="G418" s="44"/>
      <c r="H418" s="42"/>
      <c r="I418" s="104"/>
    </row>
    <row r="419" spans="1:9" s="39" customFormat="1" ht="15.75" customHeight="1" x14ac:dyDescent="0.25">
      <c r="A419" s="104"/>
      <c r="B419" s="38"/>
      <c r="C419" s="94"/>
      <c r="D419" s="130"/>
      <c r="E419" s="32"/>
      <c r="F419" s="97"/>
      <c r="G419" s="44"/>
      <c r="H419" s="42"/>
      <c r="I419" s="104"/>
    </row>
    <row r="420" spans="1:9" s="39" customFormat="1" ht="15.75" customHeight="1" x14ac:dyDescent="0.25">
      <c r="A420" s="104"/>
      <c r="B420" s="38"/>
      <c r="C420" s="94"/>
      <c r="D420" s="130"/>
      <c r="E420" s="32"/>
      <c r="F420" s="97"/>
      <c r="G420" s="44"/>
      <c r="H420" s="42"/>
      <c r="I420" s="104"/>
    </row>
    <row r="421" spans="1:9" s="39" customFormat="1" ht="15.75" customHeight="1" x14ac:dyDescent="0.25">
      <c r="A421" s="104"/>
      <c r="B421" s="38"/>
      <c r="C421" s="94"/>
      <c r="D421" s="130"/>
      <c r="E421" s="32"/>
      <c r="F421" s="97"/>
      <c r="G421" s="44"/>
      <c r="H421" s="42"/>
      <c r="I421" s="104"/>
    </row>
    <row r="422" spans="1:9" s="39" customFormat="1" ht="15.75" customHeight="1" x14ac:dyDescent="0.25">
      <c r="A422" s="104"/>
      <c r="B422" s="38"/>
      <c r="C422" s="94"/>
      <c r="D422" s="130"/>
      <c r="E422" s="32"/>
      <c r="F422" s="97"/>
      <c r="G422" s="44"/>
      <c r="H422" s="42"/>
      <c r="I422" s="104"/>
    </row>
    <row r="423" spans="1:9" s="39" customFormat="1" ht="15.75" customHeight="1" x14ac:dyDescent="0.25">
      <c r="A423" s="104"/>
      <c r="B423" s="38"/>
      <c r="C423" s="94"/>
      <c r="D423" s="130"/>
      <c r="E423" s="32"/>
      <c r="F423" s="97"/>
      <c r="G423" s="44"/>
      <c r="H423" s="42"/>
      <c r="I423" s="104"/>
    </row>
    <row r="424" spans="1:9" s="39" customFormat="1" ht="15.75" customHeight="1" x14ac:dyDescent="0.25">
      <c r="A424" s="104"/>
      <c r="B424" s="38"/>
      <c r="C424" s="94"/>
      <c r="D424" s="130"/>
      <c r="E424" s="32"/>
      <c r="F424" s="97"/>
      <c r="G424" s="44"/>
      <c r="H424" s="42"/>
      <c r="I424" s="104"/>
    </row>
    <row r="425" spans="1:9" s="39" customFormat="1" ht="15.75" customHeight="1" x14ac:dyDescent="0.25">
      <c r="A425" s="104"/>
      <c r="B425" s="38"/>
      <c r="C425" s="94"/>
      <c r="D425" s="130"/>
      <c r="E425" s="32"/>
      <c r="F425" s="97"/>
      <c r="G425" s="44"/>
      <c r="H425" s="42"/>
      <c r="I425" s="104"/>
    </row>
    <row r="426" spans="1:9" s="39" customFormat="1" ht="15.75" customHeight="1" x14ac:dyDescent="0.25">
      <c r="A426" s="104"/>
      <c r="B426" s="38"/>
      <c r="C426" s="94"/>
      <c r="D426" s="130"/>
      <c r="E426" s="32"/>
      <c r="F426" s="97"/>
      <c r="G426" s="44"/>
      <c r="H426" s="42"/>
      <c r="I426" s="104"/>
    </row>
    <row r="427" spans="1:9" s="39" customFormat="1" ht="15.75" customHeight="1" x14ac:dyDescent="0.25">
      <c r="A427" s="104"/>
      <c r="B427" s="38"/>
      <c r="C427" s="94"/>
      <c r="D427" s="130"/>
      <c r="E427" s="32"/>
      <c r="F427" s="97"/>
      <c r="G427" s="44"/>
      <c r="H427" s="42"/>
      <c r="I427" s="104"/>
    </row>
    <row r="428" spans="1:9" s="39" customFormat="1" ht="15.75" customHeight="1" x14ac:dyDescent="0.25">
      <c r="A428" s="104"/>
      <c r="B428" s="38"/>
      <c r="C428" s="94"/>
      <c r="D428" s="130"/>
      <c r="E428" s="32"/>
      <c r="F428" s="97"/>
      <c r="G428" s="44"/>
      <c r="H428" s="42"/>
      <c r="I428" s="104"/>
    </row>
    <row r="429" spans="1:9" s="39" customFormat="1" ht="15.75" customHeight="1" x14ac:dyDescent="0.25">
      <c r="A429" s="104"/>
      <c r="B429" s="38"/>
      <c r="C429" s="94"/>
      <c r="D429" s="130"/>
      <c r="E429" s="32"/>
      <c r="F429" s="97"/>
      <c r="G429" s="44"/>
      <c r="H429" s="42"/>
      <c r="I429" s="104"/>
    </row>
    <row r="430" spans="1:9" s="39" customFormat="1" ht="15.75" customHeight="1" x14ac:dyDescent="0.25">
      <c r="A430" s="104"/>
      <c r="B430" s="38"/>
      <c r="C430" s="94"/>
      <c r="D430" s="130"/>
      <c r="E430" s="32"/>
      <c r="F430" s="97"/>
      <c r="G430" s="44"/>
      <c r="H430" s="42"/>
      <c r="I430" s="104"/>
    </row>
    <row r="431" spans="1:9" s="39" customFormat="1" ht="15.75" customHeight="1" x14ac:dyDescent="0.25">
      <c r="A431" s="104"/>
      <c r="B431" s="38"/>
      <c r="C431" s="94"/>
      <c r="D431" s="130"/>
      <c r="E431" s="32"/>
      <c r="F431" s="97"/>
      <c r="G431" s="44"/>
      <c r="H431" s="42"/>
      <c r="I431" s="104"/>
    </row>
    <row r="432" spans="1:9" s="39" customFormat="1" ht="15.75" customHeight="1" x14ac:dyDescent="0.25">
      <c r="A432" s="104"/>
      <c r="B432" s="38"/>
      <c r="C432" s="94"/>
      <c r="D432" s="130"/>
      <c r="E432" s="32"/>
      <c r="F432" s="97"/>
      <c r="G432" s="44"/>
      <c r="H432" s="42"/>
      <c r="I432" s="104"/>
    </row>
    <row r="433" spans="1:9" s="39" customFormat="1" ht="15.75" customHeight="1" x14ac:dyDescent="0.25">
      <c r="A433" s="104"/>
      <c r="B433" s="38"/>
      <c r="C433" s="94"/>
      <c r="D433" s="130"/>
      <c r="E433" s="32"/>
      <c r="F433" s="97"/>
      <c r="G433" s="44"/>
      <c r="H433" s="42"/>
      <c r="I433" s="104"/>
    </row>
    <row r="434" spans="1:9" s="39" customFormat="1" ht="15.75" customHeight="1" x14ac:dyDescent="0.25">
      <c r="A434" s="104"/>
      <c r="B434" s="38"/>
      <c r="C434" s="94"/>
      <c r="D434" s="130"/>
      <c r="E434" s="32"/>
      <c r="F434" s="97"/>
      <c r="G434" s="44"/>
      <c r="H434" s="42"/>
      <c r="I434" s="104"/>
    </row>
    <row r="435" spans="1:9" s="39" customFormat="1" ht="15.75" customHeight="1" x14ac:dyDescent="0.25">
      <c r="A435" s="104"/>
      <c r="B435" s="38"/>
      <c r="C435" s="94"/>
      <c r="D435" s="130"/>
      <c r="E435" s="32"/>
      <c r="F435" s="97"/>
      <c r="G435" s="44"/>
      <c r="H435" s="42"/>
      <c r="I435" s="104"/>
    </row>
    <row r="436" spans="1:9" s="39" customFormat="1" ht="15.75" customHeight="1" x14ac:dyDescent="0.25">
      <c r="A436" s="104"/>
      <c r="B436" s="38"/>
      <c r="C436" s="94"/>
      <c r="D436" s="130"/>
      <c r="E436" s="32"/>
      <c r="F436" s="97"/>
      <c r="G436" s="44"/>
      <c r="H436" s="42"/>
      <c r="I436" s="104"/>
    </row>
    <row r="437" spans="1:9" s="39" customFormat="1" ht="15.75" customHeight="1" x14ac:dyDescent="0.25">
      <c r="A437" s="104"/>
      <c r="B437" s="38"/>
      <c r="C437" s="94"/>
      <c r="D437" s="130"/>
      <c r="E437" s="32"/>
      <c r="F437" s="97"/>
      <c r="G437" s="44"/>
      <c r="H437" s="42"/>
      <c r="I437" s="104"/>
    </row>
    <row r="438" spans="1:9" s="39" customFormat="1" ht="15.75" customHeight="1" x14ac:dyDescent="0.25">
      <c r="A438" s="104"/>
      <c r="B438" s="38"/>
      <c r="C438" s="94"/>
      <c r="D438" s="130"/>
      <c r="E438" s="32"/>
      <c r="F438" s="97"/>
      <c r="G438" s="44"/>
      <c r="H438" s="42"/>
      <c r="I438" s="104"/>
    </row>
    <row r="439" spans="1:9" s="39" customFormat="1" ht="15.75" customHeight="1" x14ac:dyDescent="0.25">
      <c r="A439" s="104"/>
      <c r="B439" s="38"/>
      <c r="C439" s="94"/>
      <c r="D439" s="130"/>
      <c r="E439" s="32"/>
      <c r="F439" s="97"/>
      <c r="G439" s="44"/>
      <c r="H439" s="42"/>
      <c r="I439" s="104"/>
    </row>
    <row r="440" spans="1:9" s="39" customFormat="1" ht="15.75" customHeight="1" x14ac:dyDescent="0.25">
      <c r="A440" s="104"/>
      <c r="B440" s="38"/>
      <c r="C440" s="94"/>
      <c r="D440" s="130"/>
      <c r="E440" s="32"/>
      <c r="F440" s="97"/>
      <c r="G440" s="44"/>
      <c r="H440" s="42"/>
      <c r="I440" s="104"/>
    </row>
    <row r="441" spans="1:9" s="39" customFormat="1" ht="15.75" customHeight="1" x14ac:dyDescent="0.25">
      <c r="A441" s="104"/>
      <c r="B441" s="38"/>
      <c r="C441" s="94"/>
      <c r="D441" s="130"/>
      <c r="E441" s="32"/>
      <c r="F441" s="97"/>
      <c r="G441" s="44"/>
      <c r="H441" s="42"/>
      <c r="I441" s="104"/>
    </row>
    <row r="442" spans="1:9" s="39" customFormat="1" ht="15.75" customHeight="1" x14ac:dyDescent="0.25">
      <c r="A442" s="104"/>
      <c r="B442" s="38"/>
      <c r="C442" s="94"/>
      <c r="D442" s="130"/>
      <c r="E442" s="32"/>
      <c r="F442" s="97"/>
      <c r="G442" s="44"/>
      <c r="H442" s="42"/>
      <c r="I442" s="104"/>
    </row>
    <row r="443" spans="1:9" s="39" customFormat="1" ht="15.75" customHeight="1" x14ac:dyDescent="0.25">
      <c r="A443" s="104"/>
      <c r="B443" s="38"/>
      <c r="C443" s="94"/>
      <c r="D443" s="130"/>
      <c r="E443" s="32"/>
      <c r="F443" s="97"/>
      <c r="G443" s="44"/>
      <c r="H443" s="42"/>
      <c r="I443" s="104"/>
    </row>
    <row r="444" spans="1:9" s="39" customFormat="1" ht="15.75" customHeight="1" x14ac:dyDescent="0.25">
      <c r="A444" s="104"/>
      <c r="B444" s="38"/>
      <c r="C444" s="94"/>
      <c r="D444" s="130"/>
      <c r="E444" s="32"/>
      <c r="F444" s="97"/>
      <c r="G444" s="44"/>
      <c r="H444" s="42"/>
      <c r="I444" s="104"/>
    </row>
    <row r="445" spans="1:9" s="39" customFormat="1" ht="15.75" customHeight="1" x14ac:dyDescent="0.25">
      <c r="A445" s="104"/>
      <c r="B445" s="38"/>
      <c r="C445" s="94"/>
      <c r="D445" s="130"/>
      <c r="E445" s="32"/>
      <c r="F445" s="97"/>
      <c r="G445" s="44"/>
      <c r="H445" s="42"/>
      <c r="I445" s="104"/>
    </row>
    <row r="446" spans="1:9" s="39" customFormat="1" ht="15.75" customHeight="1" x14ac:dyDescent="0.25">
      <c r="A446" s="104"/>
      <c r="B446" s="38"/>
      <c r="C446" s="94"/>
      <c r="D446" s="130"/>
      <c r="E446" s="32"/>
      <c r="F446" s="97"/>
      <c r="G446" s="44"/>
      <c r="H446" s="42"/>
      <c r="I446" s="104"/>
    </row>
    <row r="447" spans="1:9" s="39" customFormat="1" ht="15.75" customHeight="1" x14ac:dyDescent="0.25">
      <c r="A447" s="104"/>
      <c r="B447" s="38"/>
      <c r="C447" s="94"/>
      <c r="D447" s="130"/>
      <c r="E447" s="32"/>
      <c r="F447" s="97"/>
      <c r="G447" s="44"/>
      <c r="H447" s="42"/>
      <c r="I447" s="104"/>
    </row>
    <row r="448" spans="1:9" s="39" customFormat="1" ht="15.75" customHeight="1" x14ac:dyDescent="0.25">
      <c r="A448" s="104"/>
      <c r="B448" s="38"/>
      <c r="C448" s="94"/>
      <c r="D448" s="130"/>
      <c r="E448" s="32"/>
      <c r="F448" s="97"/>
      <c r="G448" s="44"/>
      <c r="H448" s="42"/>
      <c r="I448" s="104"/>
    </row>
    <row r="449" spans="1:9" s="39" customFormat="1" ht="15.75" customHeight="1" x14ac:dyDescent="0.25">
      <c r="A449" s="104"/>
      <c r="B449" s="38"/>
      <c r="C449" s="94"/>
      <c r="D449" s="130"/>
      <c r="E449" s="32"/>
      <c r="F449" s="97"/>
      <c r="G449" s="44"/>
      <c r="H449" s="42"/>
      <c r="I449" s="104"/>
    </row>
    <row r="450" spans="1:9" s="39" customFormat="1" ht="15.75" customHeight="1" x14ac:dyDescent="0.25">
      <c r="A450" s="104"/>
      <c r="B450" s="38"/>
      <c r="C450" s="94"/>
      <c r="D450" s="130"/>
      <c r="E450" s="32"/>
      <c r="F450" s="97"/>
      <c r="G450" s="44"/>
      <c r="H450" s="42"/>
      <c r="I450" s="104"/>
    </row>
    <row r="451" spans="1:9" s="39" customFormat="1" ht="15.75" customHeight="1" x14ac:dyDescent="0.25">
      <c r="A451" s="104"/>
      <c r="B451" s="38"/>
      <c r="C451" s="94"/>
      <c r="D451" s="130"/>
      <c r="E451" s="32"/>
      <c r="F451" s="97"/>
      <c r="G451" s="44"/>
      <c r="H451" s="42"/>
      <c r="I451" s="104"/>
    </row>
    <row r="452" spans="1:9" s="39" customFormat="1" ht="15.75" customHeight="1" x14ac:dyDescent="0.25">
      <c r="A452" s="104"/>
      <c r="B452" s="38"/>
      <c r="C452" s="94"/>
      <c r="D452" s="130"/>
      <c r="E452" s="32"/>
      <c r="F452" s="97"/>
      <c r="G452" s="44"/>
      <c r="H452" s="42"/>
      <c r="I452" s="104"/>
    </row>
    <row r="453" spans="1:9" s="39" customFormat="1" ht="15.75" customHeight="1" x14ac:dyDescent="0.25">
      <c r="A453" s="104"/>
      <c r="B453" s="38"/>
      <c r="C453" s="94"/>
      <c r="D453" s="130"/>
      <c r="E453" s="32"/>
      <c r="F453" s="97"/>
      <c r="G453" s="44"/>
      <c r="H453" s="42"/>
      <c r="I453" s="104"/>
    </row>
    <row r="454" spans="1:9" s="39" customFormat="1" ht="15.75" customHeight="1" x14ac:dyDescent="0.25">
      <c r="A454" s="104"/>
      <c r="B454" s="38"/>
      <c r="C454" s="94"/>
      <c r="D454" s="130"/>
      <c r="E454" s="32"/>
      <c r="F454" s="97"/>
      <c r="G454" s="44"/>
      <c r="H454" s="42"/>
      <c r="I454" s="104"/>
    </row>
    <row r="455" spans="1:9" s="39" customFormat="1" ht="15.75" customHeight="1" x14ac:dyDescent="0.25">
      <c r="A455" s="104"/>
      <c r="B455" s="38"/>
      <c r="C455" s="94"/>
      <c r="D455" s="130"/>
      <c r="E455" s="32"/>
      <c r="F455" s="97"/>
      <c r="G455" s="44"/>
      <c r="H455" s="42"/>
      <c r="I455" s="104"/>
    </row>
    <row r="456" spans="1:9" s="39" customFormat="1" ht="15.75" customHeight="1" x14ac:dyDescent="0.25">
      <c r="A456" s="104"/>
      <c r="B456" s="38"/>
      <c r="C456" s="94"/>
      <c r="D456" s="130"/>
      <c r="E456" s="32"/>
      <c r="F456" s="97"/>
      <c r="G456" s="44"/>
      <c r="H456" s="42"/>
      <c r="I456" s="104"/>
    </row>
    <row r="457" spans="1:9" s="39" customFormat="1" ht="15.75" customHeight="1" x14ac:dyDescent="0.25">
      <c r="A457" s="104"/>
      <c r="B457" s="38"/>
      <c r="C457" s="94"/>
      <c r="D457" s="130"/>
      <c r="E457" s="32"/>
      <c r="F457" s="97"/>
      <c r="G457" s="44"/>
      <c r="H457" s="42"/>
      <c r="I457" s="104"/>
    </row>
    <row r="458" spans="1:9" s="39" customFormat="1" ht="15.75" customHeight="1" x14ac:dyDescent="0.25">
      <c r="A458" s="104"/>
      <c r="B458" s="38"/>
      <c r="C458" s="94"/>
      <c r="D458" s="130"/>
      <c r="E458" s="32"/>
      <c r="F458" s="97"/>
      <c r="G458" s="44"/>
      <c r="H458" s="42"/>
      <c r="I458" s="104"/>
    </row>
    <row r="459" spans="1:9" s="39" customFormat="1" ht="15.75" customHeight="1" x14ac:dyDescent="0.25">
      <c r="A459" s="104"/>
      <c r="B459" s="38"/>
      <c r="C459" s="94"/>
      <c r="D459" s="130"/>
      <c r="E459" s="32"/>
      <c r="F459" s="97"/>
      <c r="G459" s="44"/>
      <c r="H459" s="42"/>
      <c r="I459" s="104"/>
    </row>
    <row r="460" spans="1:9" s="39" customFormat="1" ht="15.75" customHeight="1" x14ac:dyDescent="0.25">
      <c r="A460" s="104"/>
      <c r="B460" s="38"/>
      <c r="C460" s="94"/>
      <c r="D460" s="130"/>
      <c r="E460" s="32"/>
      <c r="F460" s="97"/>
      <c r="G460" s="44"/>
      <c r="H460" s="42"/>
      <c r="I460" s="104"/>
    </row>
    <row r="461" spans="1:9" s="39" customFormat="1" ht="15.75" customHeight="1" x14ac:dyDescent="0.25">
      <c r="A461" s="104"/>
      <c r="B461" s="38"/>
      <c r="C461" s="94"/>
      <c r="D461" s="130"/>
      <c r="E461" s="32"/>
      <c r="F461" s="97"/>
      <c r="G461" s="44"/>
      <c r="H461" s="42"/>
      <c r="I461" s="104"/>
    </row>
    <row r="462" spans="1:9" s="39" customFormat="1" ht="15.75" customHeight="1" x14ac:dyDescent="0.25">
      <c r="A462" s="104"/>
      <c r="B462" s="38"/>
      <c r="C462" s="94"/>
      <c r="D462" s="130"/>
      <c r="E462" s="32"/>
      <c r="F462" s="97"/>
      <c r="G462" s="44"/>
      <c r="H462" s="42"/>
      <c r="I462" s="104"/>
    </row>
    <row r="463" spans="1:9" s="39" customFormat="1" ht="15.75" customHeight="1" x14ac:dyDescent="0.25">
      <c r="A463" s="104"/>
      <c r="B463" s="38"/>
      <c r="C463" s="94"/>
      <c r="D463" s="130"/>
      <c r="E463" s="32"/>
      <c r="F463" s="97"/>
      <c r="G463" s="44"/>
      <c r="H463" s="42"/>
      <c r="I463" s="104"/>
    </row>
    <row r="464" spans="1:9" s="39" customFormat="1" ht="15.75" customHeight="1" x14ac:dyDescent="0.25">
      <c r="A464" s="104"/>
      <c r="B464" s="38"/>
      <c r="C464" s="94"/>
      <c r="D464" s="130"/>
      <c r="E464" s="32"/>
      <c r="F464" s="97"/>
      <c r="G464" s="44"/>
      <c r="H464" s="42"/>
      <c r="I464" s="104"/>
    </row>
    <row r="465" spans="1:9" s="39" customFormat="1" ht="15.75" customHeight="1" x14ac:dyDescent="0.25">
      <c r="A465" s="104"/>
      <c r="B465" s="38"/>
      <c r="C465" s="94"/>
      <c r="D465" s="130"/>
      <c r="E465" s="32"/>
      <c r="F465" s="97"/>
      <c r="G465" s="44"/>
      <c r="H465" s="42"/>
      <c r="I465" s="104"/>
    </row>
    <row r="466" spans="1:9" s="39" customFormat="1" ht="15.75" customHeight="1" x14ac:dyDescent="0.25">
      <c r="A466" s="104"/>
      <c r="B466" s="38"/>
      <c r="C466" s="94"/>
      <c r="D466" s="130"/>
      <c r="E466" s="32"/>
      <c r="F466" s="97"/>
      <c r="G466" s="44"/>
      <c r="H466" s="42"/>
      <c r="I466" s="104"/>
    </row>
    <row r="467" spans="1:9" s="39" customFormat="1" ht="15.75" customHeight="1" x14ac:dyDescent="0.25">
      <c r="A467" s="104"/>
      <c r="B467" s="38"/>
      <c r="C467" s="94"/>
      <c r="D467" s="130"/>
      <c r="E467" s="32"/>
      <c r="F467" s="97"/>
      <c r="G467" s="44"/>
      <c r="H467" s="42"/>
      <c r="I467" s="104"/>
    </row>
    <row r="468" spans="1:9" s="39" customFormat="1" ht="15.75" customHeight="1" x14ac:dyDescent="0.25">
      <c r="A468" s="104"/>
      <c r="B468" s="38"/>
      <c r="C468" s="94"/>
      <c r="D468" s="130"/>
      <c r="E468" s="32"/>
      <c r="F468" s="97"/>
      <c r="G468" s="44"/>
      <c r="H468" s="42"/>
      <c r="I468" s="104"/>
    </row>
    <row r="469" spans="1:9" s="39" customFormat="1" ht="15.75" customHeight="1" x14ac:dyDescent="0.25">
      <c r="A469" s="104"/>
      <c r="B469" s="38"/>
      <c r="C469" s="94"/>
      <c r="D469" s="130"/>
      <c r="E469" s="32"/>
      <c r="F469" s="97"/>
      <c r="G469" s="44"/>
      <c r="H469" s="42"/>
      <c r="I469" s="104"/>
    </row>
    <row r="470" spans="1:9" s="39" customFormat="1" ht="15.75" customHeight="1" x14ac:dyDescent="0.25">
      <c r="A470" s="104"/>
      <c r="B470" s="38"/>
      <c r="C470" s="94"/>
      <c r="D470" s="130"/>
      <c r="E470" s="32"/>
      <c r="F470" s="97"/>
      <c r="G470" s="44"/>
      <c r="H470" s="42"/>
      <c r="I470" s="104"/>
    </row>
    <row r="471" spans="1:9" s="39" customFormat="1" ht="15.75" customHeight="1" x14ac:dyDescent="0.25">
      <c r="A471" s="104"/>
      <c r="B471" s="38"/>
      <c r="C471" s="94"/>
      <c r="D471" s="130"/>
      <c r="E471" s="32"/>
      <c r="F471" s="97"/>
      <c r="G471" s="44"/>
      <c r="H471" s="42"/>
      <c r="I471" s="104"/>
    </row>
    <row r="472" spans="1:9" s="39" customFormat="1" ht="15.75" customHeight="1" x14ac:dyDescent="0.25">
      <c r="A472" s="104"/>
      <c r="B472" s="38"/>
      <c r="C472" s="94"/>
      <c r="D472" s="130"/>
      <c r="E472" s="32"/>
      <c r="F472" s="97"/>
      <c r="G472" s="44"/>
      <c r="H472" s="42"/>
      <c r="I472" s="104"/>
    </row>
    <row r="473" spans="1:9" s="39" customFormat="1" ht="15.75" customHeight="1" x14ac:dyDescent="0.25">
      <c r="A473" s="104"/>
      <c r="B473" s="38"/>
      <c r="C473" s="94"/>
      <c r="D473" s="130"/>
      <c r="E473" s="32"/>
      <c r="F473" s="97"/>
      <c r="G473" s="44"/>
      <c r="H473" s="42"/>
      <c r="I473" s="104"/>
    </row>
    <row r="474" spans="1:9" s="39" customFormat="1" ht="15.75" customHeight="1" x14ac:dyDescent="0.25">
      <c r="A474" s="104"/>
      <c r="B474" s="38"/>
      <c r="C474" s="94"/>
      <c r="D474" s="130"/>
      <c r="E474" s="32"/>
      <c r="F474" s="97"/>
      <c r="G474" s="44"/>
      <c r="H474" s="42"/>
      <c r="I474" s="104"/>
    </row>
    <row r="475" spans="1:9" s="39" customFormat="1" ht="15.75" customHeight="1" x14ac:dyDescent="0.25">
      <c r="A475" s="104"/>
      <c r="B475" s="38"/>
      <c r="C475" s="94"/>
      <c r="D475" s="130"/>
      <c r="E475" s="32"/>
      <c r="F475" s="97"/>
      <c r="G475" s="44"/>
      <c r="H475" s="42"/>
      <c r="I475" s="104"/>
    </row>
    <row r="476" spans="1:9" s="39" customFormat="1" ht="15.75" customHeight="1" x14ac:dyDescent="0.25">
      <c r="A476" s="104"/>
      <c r="B476" s="38"/>
      <c r="C476" s="94"/>
      <c r="D476" s="130"/>
      <c r="E476" s="32"/>
      <c r="F476" s="97"/>
      <c r="G476" s="44"/>
      <c r="H476" s="42"/>
      <c r="I476" s="104"/>
    </row>
    <row r="477" spans="1:9" s="39" customFormat="1" ht="15.75" customHeight="1" x14ac:dyDescent="0.25">
      <c r="A477" s="104"/>
      <c r="B477" s="38"/>
      <c r="C477" s="94"/>
      <c r="D477" s="130"/>
      <c r="E477" s="32"/>
      <c r="F477" s="97"/>
      <c r="G477" s="44"/>
      <c r="H477" s="42"/>
      <c r="I477" s="104"/>
    </row>
    <row r="478" spans="1:9" s="39" customFormat="1" ht="15.75" customHeight="1" x14ac:dyDescent="0.25">
      <c r="A478" s="104"/>
      <c r="B478" s="38"/>
      <c r="C478" s="94"/>
      <c r="D478" s="130"/>
      <c r="E478" s="32"/>
      <c r="F478" s="97"/>
      <c r="G478" s="44"/>
      <c r="H478" s="42"/>
      <c r="I478" s="104"/>
    </row>
    <row r="479" spans="1:9" s="39" customFormat="1" ht="15.75" customHeight="1" x14ac:dyDescent="0.25">
      <c r="A479" s="104"/>
      <c r="B479" s="38"/>
      <c r="C479" s="94"/>
      <c r="D479" s="130"/>
      <c r="E479" s="32"/>
      <c r="F479" s="97"/>
      <c r="G479" s="44"/>
      <c r="H479" s="42"/>
      <c r="I479" s="104"/>
    </row>
    <row r="480" spans="1:9" s="39" customFormat="1" ht="15.75" customHeight="1" x14ac:dyDescent="0.25">
      <c r="A480" s="104"/>
      <c r="B480" s="38"/>
      <c r="C480" s="94"/>
      <c r="D480" s="130"/>
      <c r="E480" s="32"/>
      <c r="F480" s="97"/>
      <c r="G480" s="44"/>
      <c r="H480" s="42"/>
      <c r="I480" s="104"/>
    </row>
    <row r="481" spans="1:9" s="39" customFormat="1" ht="15.75" customHeight="1" x14ac:dyDescent="0.25">
      <c r="A481" s="104"/>
      <c r="B481" s="38"/>
      <c r="C481" s="94"/>
      <c r="D481" s="130"/>
      <c r="E481" s="32"/>
      <c r="F481" s="97"/>
      <c r="G481" s="44"/>
      <c r="H481" s="42"/>
      <c r="I481" s="104"/>
    </row>
    <row r="482" spans="1:9" s="39" customFormat="1" ht="15.75" customHeight="1" x14ac:dyDescent="0.25">
      <c r="A482" s="104"/>
      <c r="B482" s="38"/>
      <c r="C482" s="94"/>
      <c r="D482" s="130"/>
      <c r="E482" s="32"/>
      <c r="F482" s="97"/>
      <c r="G482" s="44"/>
      <c r="H482" s="42"/>
      <c r="I482" s="104"/>
    </row>
    <row r="483" spans="1:9" s="39" customFormat="1" ht="15.75" customHeight="1" x14ac:dyDescent="0.25">
      <c r="A483" s="104"/>
      <c r="B483" s="38"/>
      <c r="C483" s="94"/>
      <c r="D483" s="130"/>
      <c r="E483" s="32"/>
      <c r="F483" s="97"/>
      <c r="G483" s="44"/>
      <c r="H483" s="42"/>
      <c r="I483" s="104"/>
    </row>
    <row r="484" spans="1:9" s="39" customFormat="1" ht="15.75" customHeight="1" x14ac:dyDescent="0.25">
      <c r="A484" s="104"/>
      <c r="B484" s="38"/>
      <c r="C484" s="94"/>
      <c r="D484" s="130"/>
      <c r="E484" s="32"/>
      <c r="F484" s="97"/>
      <c r="G484" s="44"/>
      <c r="H484" s="42"/>
      <c r="I484" s="104"/>
    </row>
    <row r="485" spans="1:9" s="39" customFormat="1" ht="15.75" customHeight="1" x14ac:dyDescent="0.25">
      <c r="A485" s="104"/>
      <c r="B485" s="38"/>
      <c r="C485" s="94"/>
      <c r="D485" s="130"/>
      <c r="E485" s="32"/>
      <c r="F485" s="97"/>
      <c r="G485" s="44"/>
      <c r="H485" s="42"/>
      <c r="I485" s="104"/>
    </row>
    <row r="486" spans="1:9" s="39" customFormat="1" ht="15.75" customHeight="1" x14ac:dyDescent="0.25">
      <c r="A486" s="104"/>
      <c r="B486" s="38"/>
      <c r="C486" s="94"/>
      <c r="D486" s="130"/>
      <c r="E486" s="32"/>
      <c r="F486" s="97"/>
      <c r="G486" s="44"/>
      <c r="H486" s="42"/>
      <c r="I486" s="104"/>
    </row>
    <row r="487" spans="1:9" s="39" customFormat="1" ht="15.75" customHeight="1" x14ac:dyDescent="0.25">
      <c r="A487" s="104"/>
      <c r="B487" s="38"/>
      <c r="C487" s="94"/>
      <c r="D487" s="130"/>
      <c r="E487" s="32"/>
      <c r="F487" s="97"/>
      <c r="G487" s="44"/>
      <c r="H487" s="42"/>
      <c r="I487" s="104"/>
    </row>
    <row r="488" spans="1:9" s="39" customFormat="1" ht="15.75" customHeight="1" x14ac:dyDescent="0.25">
      <c r="A488" s="104"/>
      <c r="B488" s="38"/>
      <c r="C488" s="94"/>
      <c r="D488" s="130"/>
      <c r="E488" s="32"/>
      <c r="F488" s="97"/>
      <c r="G488" s="44"/>
      <c r="H488" s="42"/>
      <c r="I488" s="104"/>
    </row>
    <row r="489" spans="1:9" s="39" customFormat="1" ht="15.75" customHeight="1" x14ac:dyDescent="0.25">
      <c r="A489" s="104"/>
      <c r="B489" s="38"/>
      <c r="C489" s="94"/>
      <c r="D489" s="130"/>
      <c r="E489" s="32"/>
      <c r="F489" s="97"/>
      <c r="G489" s="44"/>
      <c r="H489" s="42"/>
      <c r="I489" s="104"/>
    </row>
    <row r="490" spans="1:9" s="39" customFormat="1" ht="15.75" customHeight="1" x14ac:dyDescent="0.25">
      <c r="A490" s="104"/>
      <c r="B490" s="38"/>
      <c r="C490" s="94"/>
      <c r="D490" s="130"/>
      <c r="E490" s="32"/>
      <c r="F490" s="97"/>
      <c r="G490" s="44"/>
      <c r="H490" s="42"/>
      <c r="I490" s="104"/>
    </row>
    <row r="491" spans="1:9" s="39" customFormat="1" ht="15.75" customHeight="1" x14ac:dyDescent="0.25">
      <c r="A491" s="104"/>
      <c r="B491" s="38"/>
      <c r="C491" s="94"/>
      <c r="D491" s="130"/>
      <c r="E491" s="32"/>
      <c r="F491" s="97"/>
      <c r="G491" s="44"/>
      <c r="H491" s="42"/>
      <c r="I491" s="104"/>
    </row>
    <row r="492" spans="1:9" s="39" customFormat="1" ht="15.75" customHeight="1" x14ac:dyDescent="0.25">
      <c r="A492" s="104"/>
      <c r="B492" s="38"/>
      <c r="C492" s="94"/>
      <c r="D492" s="130"/>
      <c r="E492" s="32"/>
      <c r="F492" s="97"/>
      <c r="G492" s="44"/>
      <c r="H492" s="42"/>
      <c r="I492" s="104"/>
    </row>
    <row r="493" spans="1:9" s="39" customFormat="1" ht="15.75" customHeight="1" x14ac:dyDescent="0.25">
      <c r="A493" s="104"/>
      <c r="B493" s="38"/>
      <c r="C493" s="94"/>
      <c r="D493" s="130"/>
      <c r="E493" s="32"/>
      <c r="F493" s="97"/>
      <c r="G493" s="44"/>
      <c r="H493" s="42"/>
      <c r="I493" s="104"/>
    </row>
    <row r="494" spans="1:9" s="39" customFormat="1" ht="15.75" customHeight="1" x14ac:dyDescent="0.25">
      <c r="A494" s="104"/>
      <c r="B494" s="38"/>
      <c r="C494" s="94"/>
      <c r="D494" s="130"/>
      <c r="E494" s="32"/>
      <c r="F494" s="97"/>
      <c r="G494" s="44"/>
      <c r="H494" s="42"/>
      <c r="I494" s="104"/>
    </row>
    <row r="495" spans="1:9" s="39" customFormat="1" ht="15.75" customHeight="1" x14ac:dyDescent="0.25">
      <c r="A495" s="104"/>
      <c r="B495" s="38"/>
      <c r="C495" s="94"/>
      <c r="D495" s="130"/>
      <c r="E495" s="32"/>
      <c r="F495" s="97"/>
      <c r="G495" s="44"/>
      <c r="H495" s="42"/>
      <c r="I495" s="104"/>
    </row>
    <row r="496" spans="1:9" s="39" customFormat="1" ht="15.75" customHeight="1" x14ac:dyDescent="0.25">
      <c r="A496" s="104"/>
      <c r="B496" s="38"/>
      <c r="C496" s="94"/>
      <c r="D496" s="130"/>
      <c r="E496" s="32"/>
      <c r="F496" s="97"/>
      <c r="G496" s="44"/>
      <c r="H496" s="42"/>
      <c r="I496" s="104"/>
    </row>
    <row r="497" spans="1:9" s="39" customFormat="1" ht="15.75" customHeight="1" x14ac:dyDescent="0.25">
      <c r="A497" s="104"/>
      <c r="B497" s="38"/>
      <c r="C497" s="94"/>
      <c r="D497" s="130"/>
      <c r="E497" s="32"/>
      <c r="F497" s="97"/>
      <c r="G497" s="44"/>
      <c r="H497" s="42"/>
      <c r="I497" s="104"/>
    </row>
    <row r="498" spans="1:9" s="39" customFormat="1" ht="15.75" customHeight="1" x14ac:dyDescent="0.25">
      <c r="A498" s="104"/>
      <c r="B498" s="38"/>
      <c r="C498" s="94"/>
      <c r="D498" s="130"/>
      <c r="E498" s="32"/>
      <c r="F498" s="97"/>
      <c r="G498" s="44"/>
      <c r="H498" s="42"/>
      <c r="I498" s="104"/>
    </row>
    <row r="499" spans="1:9" s="39" customFormat="1" ht="15.75" customHeight="1" x14ac:dyDescent="0.25">
      <c r="A499" s="104"/>
      <c r="B499" s="38"/>
      <c r="C499" s="94"/>
      <c r="D499" s="130"/>
      <c r="E499" s="32"/>
      <c r="F499" s="97"/>
      <c r="G499" s="44"/>
      <c r="H499" s="42"/>
      <c r="I499" s="104"/>
    </row>
    <row r="500" spans="1:9" s="39" customFormat="1" ht="15.75" customHeight="1" x14ac:dyDescent="0.25">
      <c r="A500" s="104"/>
      <c r="B500" s="38"/>
      <c r="C500" s="94"/>
      <c r="D500" s="130"/>
      <c r="E500" s="32"/>
      <c r="F500" s="97"/>
      <c r="G500" s="44"/>
      <c r="H500" s="42"/>
      <c r="I500" s="104"/>
    </row>
    <row r="501" spans="1:9" s="39" customFormat="1" ht="15.75" customHeight="1" x14ac:dyDescent="0.25">
      <c r="A501" s="104"/>
      <c r="B501" s="38"/>
      <c r="C501" s="94"/>
      <c r="D501" s="130"/>
      <c r="E501" s="32"/>
      <c r="F501" s="97"/>
      <c r="G501" s="44"/>
      <c r="H501" s="42"/>
      <c r="I501" s="104"/>
    </row>
    <row r="502" spans="1:9" s="39" customFormat="1" ht="15.75" customHeight="1" x14ac:dyDescent="0.25">
      <c r="A502" s="104"/>
      <c r="B502" s="38"/>
      <c r="C502" s="94"/>
      <c r="D502" s="130"/>
      <c r="E502" s="32"/>
      <c r="F502" s="97"/>
      <c r="G502" s="44"/>
      <c r="H502" s="42"/>
      <c r="I502" s="104"/>
    </row>
    <row r="503" spans="1:9" s="39" customFormat="1" ht="15.75" customHeight="1" x14ac:dyDescent="0.25">
      <c r="A503" s="104"/>
      <c r="B503" s="38"/>
      <c r="C503" s="94"/>
      <c r="D503" s="130"/>
      <c r="E503" s="32"/>
      <c r="F503" s="97"/>
      <c r="G503" s="44"/>
      <c r="H503" s="42"/>
      <c r="I503" s="104"/>
    </row>
    <row r="504" spans="1:9" s="39" customFormat="1" ht="15.75" customHeight="1" x14ac:dyDescent="0.25">
      <c r="A504" s="104"/>
      <c r="B504" s="38"/>
      <c r="C504" s="94"/>
      <c r="D504" s="130"/>
      <c r="E504" s="32"/>
      <c r="F504" s="97"/>
      <c r="G504" s="44"/>
      <c r="H504" s="42"/>
      <c r="I504" s="104"/>
    </row>
    <row r="505" spans="1:9" s="39" customFormat="1" ht="15.75" customHeight="1" x14ac:dyDescent="0.25">
      <c r="A505" s="104"/>
      <c r="B505" s="38"/>
      <c r="C505" s="94"/>
      <c r="D505" s="130"/>
      <c r="E505" s="32"/>
      <c r="F505" s="97"/>
      <c r="G505" s="44"/>
      <c r="H505" s="42"/>
      <c r="I505" s="104"/>
    </row>
    <row r="506" spans="1:9" s="39" customFormat="1" ht="15.75" customHeight="1" x14ac:dyDescent="0.25">
      <c r="A506" s="104"/>
      <c r="B506" s="38"/>
      <c r="C506" s="94"/>
      <c r="D506" s="130"/>
      <c r="E506" s="32"/>
      <c r="F506" s="97"/>
      <c r="G506" s="44"/>
      <c r="H506" s="42"/>
      <c r="I506" s="104"/>
    </row>
    <row r="507" spans="1:9" s="39" customFormat="1" ht="15.75" customHeight="1" x14ac:dyDescent="0.25">
      <c r="A507" s="104"/>
      <c r="B507" s="38"/>
      <c r="C507" s="94"/>
      <c r="D507" s="130"/>
      <c r="E507" s="32"/>
      <c r="F507" s="97"/>
      <c r="G507" s="44"/>
      <c r="H507" s="42"/>
      <c r="I507" s="104"/>
    </row>
    <row r="508" spans="1:9" s="39" customFormat="1" ht="15.75" customHeight="1" x14ac:dyDescent="0.25">
      <c r="A508" s="104"/>
      <c r="B508" s="38"/>
      <c r="C508" s="94"/>
      <c r="D508" s="130"/>
      <c r="E508" s="32"/>
      <c r="F508" s="97"/>
      <c r="G508" s="44"/>
      <c r="H508" s="42"/>
      <c r="I508" s="104"/>
    </row>
    <row r="509" spans="1:9" s="39" customFormat="1" ht="15.75" customHeight="1" x14ac:dyDescent="0.25">
      <c r="A509" s="104"/>
      <c r="B509" s="38"/>
      <c r="C509" s="94"/>
      <c r="D509" s="130"/>
      <c r="E509" s="32"/>
      <c r="F509" s="97"/>
      <c r="G509" s="44"/>
      <c r="H509" s="42"/>
      <c r="I509" s="104"/>
    </row>
    <row r="510" spans="1:9" s="39" customFormat="1" ht="15.75" customHeight="1" x14ac:dyDescent="0.25">
      <c r="A510" s="104"/>
      <c r="B510" s="38"/>
      <c r="C510" s="94"/>
      <c r="D510" s="130"/>
      <c r="E510" s="32"/>
      <c r="F510" s="97"/>
      <c r="G510" s="44"/>
      <c r="H510" s="42"/>
      <c r="I510" s="104"/>
    </row>
    <row r="511" spans="1:9" s="39" customFormat="1" ht="15.75" customHeight="1" x14ac:dyDescent="0.25">
      <c r="A511" s="104"/>
      <c r="B511" s="38"/>
      <c r="C511" s="94"/>
      <c r="D511" s="130"/>
      <c r="E511" s="32"/>
      <c r="F511" s="97"/>
      <c r="G511" s="44"/>
      <c r="H511" s="42"/>
      <c r="I511" s="104"/>
    </row>
    <row r="512" spans="1:9" s="39" customFormat="1" ht="15.75" customHeight="1" x14ac:dyDescent="0.25">
      <c r="A512" s="104"/>
      <c r="B512" s="38"/>
      <c r="C512" s="94"/>
      <c r="D512" s="130"/>
      <c r="E512" s="32"/>
      <c r="F512" s="97"/>
      <c r="G512" s="44"/>
      <c r="H512" s="42"/>
      <c r="I512" s="104"/>
    </row>
    <row r="513" spans="1:9" s="39" customFormat="1" ht="15.75" customHeight="1" x14ac:dyDescent="0.25">
      <c r="A513" s="104"/>
      <c r="B513" s="38"/>
      <c r="C513" s="94"/>
      <c r="D513" s="130"/>
      <c r="E513" s="32"/>
      <c r="F513" s="97"/>
      <c r="G513" s="44"/>
      <c r="H513" s="42"/>
      <c r="I513" s="104"/>
    </row>
    <row r="514" spans="1:9" s="39" customFormat="1" ht="15.75" customHeight="1" x14ac:dyDescent="0.25">
      <c r="A514" s="104"/>
      <c r="B514" s="38"/>
      <c r="C514" s="94"/>
      <c r="D514" s="130"/>
      <c r="E514" s="32"/>
      <c r="F514" s="97"/>
      <c r="G514" s="44"/>
      <c r="H514" s="42"/>
      <c r="I514" s="104"/>
    </row>
    <row r="515" spans="1:9" s="39" customFormat="1" ht="15.75" customHeight="1" x14ac:dyDescent="0.25">
      <c r="A515" s="104"/>
      <c r="B515" s="38"/>
      <c r="C515" s="94"/>
      <c r="D515" s="130"/>
      <c r="E515" s="32"/>
      <c r="F515" s="97"/>
      <c r="G515" s="44"/>
      <c r="H515" s="42"/>
      <c r="I515" s="104"/>
    </row>
    <row r="516" spans="1:9" s="39" customFormat="1" ht="15.75" customHeight="1" x14ac:dyDescent="0.25">
      <c r="A516" s="104"/>
      <c r="B516" s="38"/>
      <c r="C516" s="94"/>
      <c r="D516" s="130"/>
      <c r="E516" s="32"/>
      <c r="F516" s="97"/>
      <c r="G516" s="44"/>
      <c r="H516" s="42"/>
      <c r="I516" s="104"/>
    </row>
    <row r="517" spans="1:9" s="39" customFormat="1" ht="15.75" customHeight="1" x14ac:dyDescent="0.25">
      <c r="A517" s="104"/>
      <c r="B517" s="38"/>
      <c r="C517" s="94"/>
      <c r="D517" s="130"/>
      <c r="E517" s="32"/>
      <c r="F517" s="97"/>
      <c r="G517" s="44"/>
      <c r="H517" s="42"/>
      <c r="I517" s="104"/>
    </row>
    <row r="518" spans="1:9" s="39" customFormat="1" ht="15.75" customHeight="1" x14ac:dyDescent="0.25">
      <c r="A518" s="104"/>
      <c r="B518" s="38"/>
      <c r="C518" s="94"/>
      <c r="D518" s="130"/>
      <c r="E518" s="32"/>
      <c r="F518" s="97"/>
      <c r="G518" s="44"/>
      <c r="H518" s="42"/>
      <c r="I518" s="104"/>
    </row>
    <row r="519" spans="1:9" s="39" customFormat="1" ht="15.75" customHeight="1" x14ac:dyDescent="0.25">
      <c r="A519" s="104"/>
      <c r="B519" s="38"/>
      <c r="C519" s="94"/>
      <c r="D519" s="130"/>
      <c r="E519" s="32"/>
      <c r="F519" s="97"/>
      <c r="G519" s="44"/>
      <c r="H519" s="42"/>
      <c r="I519" s="104"/>
    </row>
    <row r="520" spans="1:9" s="39" customFormat="1" ht="15.75" customHeight="1" x14ac:dyDescent="0.25">
      <c r="A520" s="104"/>
      <c r="B520" s="38"/>
      <c r="C520" s="94"/>
      <c r="D520" s="130"/>
      <c r="E520" s="32"/>
      <c r="F520" s="97"/>
      <c r="G520" s="44"/>
      <c r="H520" s="42"/>
      <c r="I520" s="104"/>
    </row>
    <row r="521" spans="1:9" s="39" customFormat="1" ht="15.75" customHeight="1" x14ac:dyDescent="0.25">
      <c r="A521" s="104"/>
      <c r="B521" s="38"/>
      <c r="C521" s="94"/>
      <c r="D521" s="130"/>
      <c r="E521" s="32"/>
      <c r="F521" s="97"/>
      <c r="G521" s="44"/>
      <c r="H521" s="42"/>
      <c r="I521" s="104"/>
    </row>
    <row r="522" spans="1:9" s="39" customFormat="1" ht="15.75" customHeight="1" x14ac:dyDescent="0.25">
      <c r="A522" s="104"/>
      <c r="B522" s="38"/>
      <c r="C522" s="94"/>
      <c r="D522" s="130"/>
      <c r="E522" s="32"/>
      <c r="F522" s="97"/>
      <c r="G522" s="44"/>
      <c r="H522" s="42"/>
      <c r="I522" s="104"/>
    </row>
    <row r="523" spans="1:9" s="39" customFormat="1" ht="15.75" customHeight="1" x14ac:dyDescent="0.25">
      <c r="A523" s="104"/>
      <c r="B523" s="38"/>
      <c r="C523" s="94"/>
      <c r="D523" s="130"/>
      <c r="E523" s="32"/>
      <c r="F523" s="97"/>
      <c r="G523" s="44"/>
      <c r="H523" s="42"/>
      <c r="I523" s="104"/>
    </row>
    <row r="524" spans="1:9" s="39" customFormat="1" ht="15.75" customHeight="1" x14ac:dyDescent="0.25">
      <c r="A524" s="104"/>
      <c r="B524" s="38"/>
      <c r="C524" s="94"/>
      <c r="D524" s="130"/>
      <c r="E524" s="32"/>
      <c r="F524" s="97"/>
      <c r="G524" s="44"/>
      <c r="H524" s="42"/>
      <c r="I524" s="104"/>
    </row>
    <row r="525" spans="1:9" s="39" customFormat="1" ht="15.75" customHeight="1" x14ac:dyDescent="0.25">
      <c r="A525" s="104"/>
      <c r="B525" s="38"/>
      <c r="C525" s="94"/>
      <c r="D525" s="130"/>
      <c r="E525" s="32"/>
      <c r="F525" s="97"/>
      <c r="G525" s="44"/>
      <c r="H525" s="42"/>
      <c r="I525" s="104"/>
    </row>
    <row r="526" spans="1:9" s="39" customFormat="1" ht="15.75" customHeight="1" x14ac:dyDescent="0.25">
      <c r="A526" s="104"/>
      <c r="B526" s="38"/>
      <c r="C526" s="94"/>
      <c r="D526" s="130"/>
      <c r="E526" s="32"/>
      <c r="F526" s="97"/>
      <c r="G526" s="44"/>
      <c r="H526" s="42"/>
      <c r="I526" s="104"/>
    </row>
    <row r="527" spans="1:9" s="39" customFormat="1" ht="15.75" customHeight="1" x14ac:dyDescent="0.25">
      <c r="A527" s="104"/>
      <c r="B527" s="38"/>
      <c r="C527" s="94"/>
      <c r="D527" s="130"/>
      <c r="E527" s="32"/>
      <c r="F527" s="97"/>
      <c r="G527" s="44"/>
      <c r="H527" s="42"/>
      <c r="I527" s="104"/>
    </row>
    <row r="528" spans="1:9" s="39" customFormat="1" ht="15.75" customHeight="1" x14ac:dyDescent="0.25">
      <c r="A528" s="104"/>
      <c r="B528" s="38"/>
      <c r="C528" s="94"/>
      <c r="D528" s="130"/>
      <c r="E528" s="32"/>
      <c r="F528" s="97"/>
      <c r="G528" s="44"/>
      <c r="H528" s="42"/>
      <c r="I528" s="104"/>
    </row>
    <row r="529" spans="1:9" s="39" customFormat="1" ht="15.75" customHeight="1" x14ac:dyDescent="0.25">
      <c r="A529" s="104"/>
      <c r="B529" s="38"/>
      <c r="C529" s="94"/>
      <c r="D529" s="130"/>
      <c r="E529" s="32"/>
      <c r="F529" s="97"/>
      <c r="G529" s="44"/>
      <c r="H529" s="42"/>
      <c r="I529" s="104"/>
    </row>
    <row r="530" spans="1:9" s="39" customFormat="1" ht="15.75" customHeight="1" x14ac:dyDescent="0.25">
      <c r="A530" s="104"/>
      <c r="B530" s="38"/>
      <c r="C530" s="94"/>
      <c r="D530" s="130"/>
      <c r="E530" s="32"/>
      <c r="F530" s="97"/>
      <c r="G530" s="44"/>
      <c r="H530" s="42"/>
      <c r="I530" s="104"/>
    </row>
    <row r="531" spans="1:9" s="39" customFormat="1" ht="15.75" customHeight="1" x14ac:dyDescent="0.25">
      <c r="A531" s="104"/>
      <c r="B531" s="38"/>
      <c r="C531" s="94"/>
      <c r="D531" s="130"/>
      <c r="E531" s="32"/>
      <c r="F531" s="97"/>
      <c r="G531" s="44"/>
      <c r="H531" s="42"/>
      <c r="I531" s="104"/>
    </row>
    <row r="532" spans="1:9" s="39" customFormat="1" ht="15.75" customHeight="1" x14ac:dyDescent="0.25">
      <c r="A532" s="104"/>
      <c r="B532" s="38"/>
      <c r="C532" s="94"/>
      <c r="D532" s="130"/>
      <c r="E532" s="32"/>
      <c r="F532" s="97"/>
      <c r="G532" s="44"/>
      <c r="H532" s="42"/>
      <c r="I532" s="104"/>
    </row>
    <row r="533" spans="1:9" s="39" customFormat="1" ht="15.75" customHeight="1" x14ac:dyDescent="0.25">
      <c r="A533" s="104"/>
      <c r="B533" s="38"/>
      <c r="C533" s="94"/>
      <c r="D533" s="130"/>
      <c r="E533" s="32"/>
      <c r="F533" s="97"/>
      <c r="G533" s="44"/>
      <c r="H533" s="42"/>
      <c r="I533" s="104"/>
    </row>
    <row r="534" spans="1:9" s="39" customFormat="1" ht="15.75" customHeight="1" x14ac:dyDescent="0.25">
      <c r="A534" s="104"/>
      <c r="B534" s="38"/>
      <c r="C534" s="94"/>
      <c r="D534" s="130"/>
      <c r="E534" s="32"/>
      <c r="F534" s="97"/>
      <c r="G534" s="44"/>
      <c r="H534" s="42"/>
      <c r="I534" s="104"/>
    </row>
    <row r="535" spans="1:9" s="39" customFormat="1" ht="15.75" customHeight="1" x14ac:dyDescent="0.25">
      <c r="A535" s="104"/>
      <c r="B535" s="38"/>
      <c r="C535" s="94"/>
      <c r="D535" s="130"/>
      <c r="E535" s="32"/>
      <c r="F535" s="97"/>
      <c r="G535" s="44"/>
      <c r="H535" s="42"/>
      <c r="I535" s="104"/>
    </row>
    <row r="536" spans="1:9" s="39" customFormat="1" ht="15.75" customHeight="1" x14ac:dyDescent="0.25">
      <c r="A536" s="104"/>
      <c r="B536" s="38"/>
      <c r="C536" s="94"/>
      <c r="D536" s="130"/>
      <c r="E536" s="32"/>
      <c r="F536" s="97"/>
      <c r="G536" s="44"/>
      <c r="H536" s="42"/>
      <c r="I536" s="104"/>
    </row>
    <row r="537" spans="1:9" s="39" customFormat="1" ht="15.75" customHeight="1" x14ac:dyDescent="0.25">
      <c r="A537" s="104"/>
      <c r="B537" s="38"/>
      <c r="C537" s="94"/>
      <c r="D537" s="130"/>
      <c r="E537" s="32"/>
      <c r="F537" s="97"/>
      <c r="G537" s="44"/>
      <c r="H537" s="42"/>
      <c r="I537" s="104"/>
    </row>
    <row r="538" spans="1:9" s="39" customFormat="1" ht="15.75" customHeight="1" x14ac:dyDescent="0.25">
      <c r="A538" s="104"/>
      <c r="B538" s="38"/>
      <c r="C538" s="94"/>
      <c r="D538" s="130"/>
      <c r="E538" s="32"/>
      <c r="F538" s="97"/>
      <c r="G538" s="44"/>
      <c r="H538" s="42"/>
      <c r="I538" s="104"/>
    </row>
    <row r="539" spans="1:9" s="39" customFormat="1" ht="15.75" customHeight="1" x14ac:dyDescent="0.25">
      <c r="A539" s="104"/>
      <c r="B539" s="38"/>
      <c r="C539" s="94"/>
      <c r="D539" s="130"/>
      <c r="E539" s="32"/>
      <c r="F539" s="97"/>
      <c r="G539" s="44"/>
      <c r="H539" s="42"/>
      <c r="I539" s="104"/>
    </row>
    <row r="540" spans="1:9" s="39" customFormat="1" ht="15.75" customHeight="1" x14ac:dyDescent="0.25">
      <c r="A540" s="104"/>
      <c r="B540" s="38"/>
      <c r="C540" s="94"/>
      <c r="D540" s="130"/>
      <c r="E540" s="32"/>
      <c r="F540" s="97"/>
      <c r="G540" s="44"/>
      <c r="H540" s="42"/>
      <c r="I540" s="104"/>
    </row>
    <row r="541" spans="1:9" s="39" customFormat="1" ht="15.75" customHeight="1" x14ac:dyDescent="0.25">
      <c r="A541" s="104"/>
      <c r="B541" s="38"/>
      <c r="C541" s="94"/>
      <c r="D541" s="130"/>
      <c r="E541" s="32"/>
      <c r="F541" s="97"/>
      <c r="G541" s="44"/>
      <c r="H541" s="42"/>
      <c r="I541" s="104"/>
    </row>
    <row r="542" spans="1:9" s="39" customFormat="1" ht="15.75" customHeight="1" x14ac:dyDescent="0.25">
      <c r="A542" s="104"/>
      <c r="B542" s="38"/>
      <c r="C542" s="94"/>
      <c r="D542" s="130"/>
      <c r="E542" s="32"/>
      <c r="F542" s="97"/>
      <c r="G542" s="44"/>
      <c r="H542" s="42"/>
      <c r="I542" s="104"/>
    </row>
    <row r="543" spans="1:9" s="39" customFormat="1" ht="15.75" customHeight="1" x14ac:dyDescent="0.25">
      <c r="A543" s="104"/>
      <c r="B543" s="38"/>
      <c r="C543" s="94"/>
      <c r="D543" s="130"/>
      <c r="E543" s="32"/>
      <c r="F543" s="97"/>
      <c r="G543" s="44"/>
      <c r="H543" s="42"/>
      <c r="I543" s="104"/>
    </row>
    <row r="544" spans="1:9" s="39" customFormat="1" ht="15.75" customHeight="1" x14ac:dyDescent="0.25">
      <c r="A544" s="104"/>
      <c r="B544" s="38"/>
      <c r="C544" s="94"/>
      <c r="D544" s="130"/>
      <c r="E544" s="32"/>
      <c r="F544" s="97"/>
      <c r="G544" s="44"/>
      <c r="H544" s="42"/>
      <c r="I544" s="104"/>
    </row>
    <row r="545" spans="1:9" s="39" customFormat="1" ht="15.75" customHeight="1" x14ac:dyDescent="0.25">
      <c r="A545" s="104"/>
      <c r="B545" s="38"/>
      <c r="C545" s="94"/>
      <c r="D545" s="130"/>
      <c r="E545" s="32"/>
      <c r="F545" s="97"/>
      <c r="G545" s="44"/>
      <c r="H545" s="42"/>
      <c r="I545" s="104"/>
    </row>
    <row r="546" spans="1:9" s="39" customFormat="1" ht="15.75" customHeight="1" x14ac:dyDescent="0.25">
      <c r="A546" s="104"/>
      <c r="B546" s="38"/>
      <c r="C546" s="94"/>
      <c r="D546" s="130"/>
      <c r="E546" s="32"/>
      <c r="F546" s="97"/>
      <c r="G546" s="44"/>
      <c r="H546" s="42"/>
      <c r="I546" s="104"/>
    </row>
    <row r="547" spans="1:9" s="39" customFormat="1" ht="15.75" customHeight="1" x14ac:dyDescent="0.25">
      <c r="A547" s="104"/>
      <c r="B547" s="38"/>
      <c r="C547" s="94"/>
      <c r="D547" s="130"/>
      <c r="E547" s="32"/>
      <c r="F547" s="97"/>
      <c r="G547" s="44"/>
      <c r="H547" s="42"/>
      <c r="I547" s="104"/>
    </row>
    <row r="548" spans="1:9" s="39" customFormat="1" ht="15.75" customHeight="1" x14ac:dyDescent="0.25">
      <c r="A548" s="104"/>
      <c r="B548" s="38"/>
      <c r="C548" s="94"/>
      <c r="D548" s="130"/>
      <c r="E548" s="32"/>
      <c r="F548" s="97"/>
      <c r="G548" s="44"/>
      <c r="H548" s="42"/>
      <c r="I548" s="104"/>
    </row>
    <row r="549" spans="1:9" s="39" customFormat="1" ht="15.75" customHeight="1" x14ac:dyDescent="0.25">
      <c r="A549" s="104"/>
      <c r="B549" s="38"/>
      <c r="C549" s="94"/>
      <c r="D549" s="130"/>
      <c r="E549" s="32"/>
      <c r="F549" s="97"/>
      <c r="G549" s="44"/>
      <c r="H549" s="42"/>
      <c r="I549" s="104"/>
    </row>
    <row r="550" spans="1:9" s="39" customFormat="1" ht="15.75" customHeight="1" x14ac:dyDescent="0.25">
      <c r="A550" s="104"/>
      <c r="B550" s="38"/>
      <c r="C550" s="94"/>
      <c r="D550" s="130"/>
      <c r="E550" s="32"/>
      <c r="F550" s="97"/>
      <c r="G550" s="44"/>
      <c r="H550" s="42"/>
      <c r="I550" s="104"/>
    </row>
    <row r="551" spans="1:9" s="39" customFormat="1" ht="15.75" customHeight="1" x14ac:dyDescent="0.25">
      <c r="A551" s="104"/>
      <c r="B551" s="38"/>
      <c r="C551" s="94"/>
      <c r="D551" s="130"/>
      <c r="E551" s="32"/>
      <c r="F551" s="97"/>
      <c r="G551" s="44"/>
      <c r="H551" s="42"/>
      <c r="I551" s="104"/>
    </row>
    <row r="552" spans="1:9" s="39" customFormat="1" ht="15.75" customHeight="1" x14ac:dyDescent="0.25">
      <c r="A552" s="104"/>
      <c r="B552" s="38"/>
      <c r="C552" s="94"/>
      <c r="D552" s="130"/>
      <c r="E552" s="32"/>
      <c r="F552" s="97"/>
      <c r="G552" s="44"/>
      <c r="H552" s="42"/>
      <c r="I552" s="104"/>
    </row>
    <row r="553" spans="1:9" s="39" customFormat="1" ht="15.75" customHeight="1" x14ac:dyDescent="0.25">
      <c r="A553" s="104"/>
      <c r="B553" s="38"/>
      <c r="C553" s="94"/>
      <c r="D553" s="130"/>
      <c r="E553" s="32"/>
      <c r="F553" s="97"/>
      <c r="G553" s="44"/>
      <c r="H553" s="42"/>
      <c r="I553" s="104"/>
    </row>
    <row r="554" spans="1:9" s="39" customFormat="1" ht="15.75" customHeight="1" x14ac:dyDescent="0.25">
      <c r="A554" s="104"/>
      <c r="B554" s="38"/>
      <c r="C554" s="94"/>
      <c r="D554" s="130"/>
      <c r="E554" s="32"/>
      <c r="F554" s="97"/>
      <c r="G554" s="44"/>
      <c r="H554" s="42"/>
      <c r="I554" s="104"/>
    </row>
    <row r="555" spans="1:9" s="39" customFormat="1" ht="15.75" customHeight="1" x14ac:dyDescent="0.25">
      <c r="A555" s="104"/>
      <c r="B555" s="38"/>
      <c r="C555" s="94"/>
      <c r="D555" s="130"/>
      <c r="E555" s="32"/>
      <c r="F555" s="97"/>
      <c r="G555" s="44"/>
      <c r="H555" s="42"/>
      <c r="I555" s="104"/>
    </row>
    <row r="556" spans="1:9" s="39" customFormat="1" ht="15.75" customHeight="1" x14ac:dyDescent="0.25">
      <c r="A556" s="104"/>
      <c r="B556" s="38"/>
      <c r="C556" s="94"/>
      <c r="D556" s="130"/>
      <c r="E556" s="32"/>
      <c r="F556" s="97"/>
      <c r="G556" s="44"/>
      <c r="H556" s="42"/>
      <c r="I556" s="104"/>
    </row>
    <row r="557" spans="1:9" s="39" customFormat="1" ht="15.75" customHeight="1" x14ac:dyDescent="0.25">
      <c r="A557" s="104"/>
      <c r="B557" s="38"/>
      <c r="C557" s="94"/>
      <c r="D557" s="130"/>
      <c r="E557" s="32"/>
      <c r="F557" s="97"/>
      <c r="G557" s="44"/>
      <c r="H557" s="42"/>
      <c r="I557" s="104"/>
    </row>
    <row r="558" spans="1:9" s="39" customFormat="1" ht="15.75" customHeight="1" x14ac:dyDescent="0.25">
      <c r="A558" s="104"/>
      <c r="B558" s="38"/>
      <c r="C558" s="94"/>
      <c r="D558" s="130"/>
      <c r="E558" s="32"/>
      <c r="F558" s="97"/>
      <c r="G558" s="44"/>
      <c r="H558" s="42"/>
      <c r="I558" s="104"/>
    </row>
    <row r="559" spans="1:9" s="39" customFormat="1" ht="15.75" customHeight="1" x14ac:dyDescent="0.25">
      <c r="A559" s="104"/>
      <c r="B559" s="38"/>
      <c r="C559" s="94"/>
      <c r="D559" s="130"/>
      <c r="E559" s="32"/>
      <c r="F559" s="97"/>
      <c r="G559" s="44"/>
      <c r="H559" s="42"/>
      <c r="I559" s="104"/>
    </row>
    <row r="560" spans="1:9" s="39" customFormat="1" ht="15.75" customHeight="1" x14ac:dyDescent="0.25">
      <c r="A560" s="104"/>
      <c r="B560" s="38"/>
      <c r="C560" s="94"/>
      <c r="D560" s="130"/>
      <c r="E560" s="32"/>
      <c r="F560" s="97"/>
      <c r="G560" s="44"/>
      <c r="H560" s="42"/>
      <c r="I560" s="104"/>
    </row>
    <row r="561" spans="1:9" s="39" customFormat="1" ht="15.75" customHeight="1" x14ac:dyDescent="0.25">
      <c r="A561" s="104"/>
      <c r="B561" s="38"/>
      <c r="C561" s="94"/>
      <c r="D561" s="130"/>
      <c r="E561" s="32"/>
      <c r="F561" s="97"/>
      <c r="G561" s="44"/>
      <c r="H561" s="42"/>
      <c r="I561" s="104"/>
    </row>
    <row r="562" spans="1:9" s="39" customFormat="1" ht="15.75" customHeight="1" x14ac:dyDescent="0.25">
      <c r="A562" s="104"/>
      <c r="B562" s="38"/>
      <c r="C562" s="94"/>
      <c r="D562" s="130"/>
      <c r="E562" s="32"/>
      <c r="F562" s="97"/>
      <c r="G562" s="44"/>
      <c r="H562" s="42"/>
      <c r="I562" s="104"/>
    </row>
    <row r="563" spans="1:9" s="39" customFormat="1" ht="15.75" customHeight="1" x14ac:dyDescent="0.25">
      <c r="A563" s="104"/>
      <c r="B563" s="38"/>
      <c r="C563" s="94"/>
      <c r="D563" s="130"/>
      <c r="E563" s="32"/>
      <c r="F563" s="97"/>
      <c r="G563" s="44"/>
      <c r="H563" s="42"/>
      <c r="I563" s="104"/>
    </row>
    <row r="564" spans="1:9" s="39" customFormat="1" ht="15.75" customHeight="1" x14ac:dyDescent="0.25">
      <c r="A564" s="104"/>
      <c r="B564" s="38"/>
      <c r="C564" s="94"/>
      <c r="D564" s="130"/>
      <c r="E564" s="32"/>
      <c r="F564" s="97"/>
      <c r="G564" s="44"/>
      <c r="H564" s="42"/>
      <c r="I564" s="104"/>
    </row>
    <row r="565" spans="1:9" s="39" customFormat="1" ht="15.75" customHeight="1" x14ac:dyDescent="0.25">
      <c r="A565" s="104"/>
      <c r="B565" s="38"/>
      <c r="C565" s="94"/>
      <c r="D565" s="130"/>
      <c r="E565" s="32"/>
      <c r="F565" s="97"/>
      <c r="G565" s="44"/>
      <c r="H565" s="42"/>
      <c r="I565" s="104"/>
    </row>
    <row r="566" spans="1:9" s="39" customFormat="1" ht="15.75" customHeight="1" x14ac:dyDescent="0.25">
      <c r="A566" s="104"/>
      <c r="B566" s="38"/>
      <c r="C566" s="94"/>
      <c r="D566" s="130"/>
      <c r="E566" s="32"/>
      <c r="F566" s="97"/>
      <c r="G566" s="44"/>
      <c r="H566" s="42"/>
      <c r="I566" s="104"/>
    </row>
    <row r="567" spans="1:9" s="39" customFormat="1" ht="15.75" customHeight="1" x14ac:dyDescent="0.25">
      <c r="A567" s="104"/>
      <c r="B567" s="38"/>
      <c r="C567" s="94"/>
      <c r="D567" s="130"/>
      <c r="E567" s="32"/>
      <c r="F567" s="97"/>
      <c r="G567" s="44"/>
      <c r="H567" s="42"/>
      <c r="I567" s="104"/>
    </row>
    <row r="568" spans="1:9" s="39" customFormat="1" ht="15.75" customHeight="1" x14ac:dyDescent="0.25">
      <c r="A568" s="104"/>
      <c r="B568" s="38"/>
      <c r="C568" s="94"/>
      <c r="D568" s="130"/>
      <c r="E568" s="32"/>
      <c r="F568" s="97"/>
      <c r="G568" s="44"/>
      <c r="H568" s="42"/>
      <c r="I568" s="104"/>
    </row>
    <row r="569" spans="1:9" s="39" customFormat="1" ht="15.75" customHeight="1" x14ac:dyDescent="0.25">
      <c r="A569" s="104"/>
      <c r="B569" s="38"/>
      <c r="C569" s="94"/>
      <c r="D569" s="130"/>
      <c r="E569" s="32"/>
      <c r="F569" s="97"/>
      <c r="G569" s="44"/>
      <c r="H569" s="42"/>
      <c r="I569" s="104"/>
    </row>
    <row r="570" spans="1:9" s="39" customFormat="1" ht="15.75" customHeight="1" x14ac:dyDescent="0.25">
      <c r="A570" s="104"/>
      <c r="B570" s="38"/>
      <c r="C570" s="94"/>
      <c r="D570" s="130"/>
      <c r="E570" s="32"/>
      <c r="F570" s="97"/>
      <c r="G570" s="44"/>
      <c r="H570" s="42"/>
      <c r="I570" s="104"/>
    </row>
    <row r="571" spans="1:9" s="39" customFormat="1" ht="15.75" customHeight="1" x14ac:dyDescent="0.25">
      <c r="A571" s="104"/>
      <c r="B571" s="38"/>
      <c r="C571" s="94"/>
      <c r="D571" s="130"/>
      <c r="E571" s="32"/>
      <c r="F571" s="97"/>
      <c r="G571" s="44"/>
      <c r="H571" s="42"/>
      <c r="I571" s="104"/>
    </row>
    <row r="572" spans="1:9" s="39" customFormat="1" ht="15.75" customHeight="1" x14ac:dyDescent="0.25">
      <c r="A572" s="104"/>
      <c r="B572" s="38"/>
      <c r="C572" s="94"/>
      <c r="D572" s="130"/>
      <c r="E572" s="32"/>
      <c r="F572" s="97"/>
      <c r="G572" s="44"/>
      <c r="H572" s="42"/>
      <c r="I572" s="104"/>
    </row>
    <row r="573" spans="1:9" s="39" customFormat="1" ht="15.75" customHeight="1" x14ac:dyDescent="0.25">
      <c r="A573" s="104"/>
      <c r="B573" s="38"/>
      <c r="C573" s="94"/>
      <c r="D573" s="130"/>
      <c r="E573" s="32"/>
      <c r="F573" s="97"/>
      <c r="G573" s="44"/>
      <c r="H573" s="42"/>
      <c r="I573" s="104"/>
    </row>
    <row r="574" spans="1:9" s="39" customFormat="1" ht="15.75" customHeight="1" x14ac:dyDescent="0.25">
      <c r="A574" s="104"/>
      <c r="B574" s="38"/>
      <c r="C574" s="94"/>
      <c r="D574" s="130"/>
      <c r="E574" s="32"/>
      <c r="F574" s="97"/>
      <c r="G574" s="44"/>
      <c r="H574" s="42"/>
      <c r="I574" s="104"/>
    </row>
    <row r="575" spans="1:9" s="39" customFormat="1" ht="15.75" customHeight="1" x14ac:dyDescent="0.25">
      <c r="A575" s="104"/>
      <c r="B575" s="38"/>
      <c r="C575" s="94"/>
      <c r="D575" s="130"/>
      <c r="E575" s="32"/>
      <c r="F575" s="97"/>
      <c r="G575" s="44"/>
      <c r="H575" s="42"/>
      <c r="I575" s="104"/>
    </row>
    <row r="576" spans="1:9" s="39" customFormat="1" ht="15.75" customHeight="1" x14ac:dyDescent="0.25">
      <c r="A576" s="104"/>
      <c r="B576" s="38"/>
      <c r="C576" s="94"/>
      <c r="D576" s="130"/>
      <c r="E576" s="32"/>
      <c r="F576" s="97"/>
      <c r="G576" s="44"/>
      <c r="H576" s="42"/>
      <c r="I576" s="104"/>
    </row>
    <row r="577" spans="1:9" s="39" customFormat="1" ht="15.75" customHeight="1" x14ac:dyDescent="0.25">
      <c r="A577" s="104"/>
      <c r="B577" s="38"/>
      <c r="C577" s="94"/>
      <c r="D577" s="130"/>
      <c r="E577" s="32"/>
      <c r="F577" s="97"/>
      <c r="G577" s="44"/>
      <c r="H577" s="42"/>
      <c r="I577" s="104"/>
    </row>
    <row r="578" spans="1:9" s="39" customFormat="1" ht="15.75" customHeight="1" x14ac:dyDescent="0.25">
      <c r="A578" s="104"/>
      <c r="B578" s="38"/>
      <c r="C578" s="94"/>
      <c r="D578" s="130"/>
      <c r="E578" s="32"/>
      <c r="F578" s="97"/>
      <c r="G578" s="44"/>
      <c r="H578" s="42"/>
      <c r="I578" s="104"/>
    </row>
    <row r="579" spans="1:9" s="39" customFormat="1" ht="15.75" customHeight="1" x14ac:dyDescent="0.25">
      <c r="A579" s="104"/>
      <c r="B579" s="38"/>
      <c r="C579" s="94"/>
      <c r="D579" s="130"/>
      <c r="E579" s="32"/>
      <c r="F579" s="97"/>
      <c r="G579" s="44"/>
      <c r="H579" s="42"/>
      <c r="I579" s="104"/>
    </row>
    <row r="580" spans="1:9" s="39" customFormat="1" ht="15.75" customHeight="1" x14ac:dyDescent="0.25">
      <c r="A580" s="104"/>
      <c r="B580" s="38"/>
      <c r="C580" s="94"/>
      <c r="D580" s="130"/>
      <c r="E580" s="32"/>
      <c r="F580" s="97"/>
      <c r="G580" s="44"/>
      <c r="H580" s="42"/>
      <c r="I580" s="104"/>
    </row>
    <row r="581" spans="1:9" s="39" customFormat="1" ht="15.75" customHeight="1" x14ac:dyDescent="0.25">
      <c r="A581" s="104"/>
      <c r="B581" s="38"/>
      <c r="C581" s="94"/>
      <c r="D581" s="130"/>
      <c r="E581" s="32"/>
      <c r="F581" s="97"/>
      <c r="G581" s="44"/>
      <c r="H581" s="42"/>
      <c r="I581" s="104"/>
    </row>
    <row r="582" spans="1:9" s="39" customFormat="1" ht="15.75" customHeight="1" x14ac:dyDescent="0.25">
      <c r="A582" s="104"/>
      <c r="B582" s="38"/>
      <c r="C582" s="94"/>
      <c r="D582" s="130"/>
      <c r="E582" s="32"/>
      <c r="F582" s="97"/>
      <c r="G582" s="44"/>
      <c r="H582" s="42"/>
      <c r="I582" s="104"/>
    </row>
    <row r="583" spans="1:9" s="39" customFormat="1" ht="15.75" customHeight="1" x14ac:dyDescent="0.25">
      <c r="A583" s="104"/>
      <c r="B583" s="38"/>
      <c r="C583" s="94"/>
      <c r="D583" s="130"/>
      <c r="E583" s="32"/>
      <c r="F583" s="97"/>
      <c r="G583" s="44"/>
      <c r="H583" s="42"/>
      <c r="I583" s="104"/>
    </row>
    <row r="584" spans="1:9" s="39" customFormat="1" ht="15.75" customHeight="1" x14ac:dyDescent="0.25">
      <c r="A584" s="104"/>
      <c r="B584" s="38"/>
      <c r="C584" s="94"/>
      <c r="D584" s="130"/>
      <c r="E584" s="32"/>
      <c r="F584" s="97"/>
      <c r="G584" s="44"/>
      <c r="H584" s="42"/>
      <c r="I584" s="104"/>
    </row>
    <row r="585" spans="1:9" s="39" customFormat="1" ht="15.75" customHeight="1" x14ac:dyDescent="0.25">
      <c r="A585" s="104"/>
      <c r="B585" s="38"/>
      <c r="C585" s="94"/>
      <c r="D585" s="130"/>
      <c r="E585" s="32"/>
      <c r="F585" s="97"/>
      <c r="G585" s="44"/>
      <c r="H585" s="42"/>
      <c r="I585" s="104"/>
    </row>
    <row r="586" spans="1:9" s="39" customFormat="1" ht="15.75" customHeight="1" x14ac:dyDescent="0.25">
      <c r="A586" s="104"/>
      <c r="B586" s="38"/>
      <c r="C586" s="94"/>
      <c r="D586" s="130"/>
      <c r="E586" s="32"/>
      <c r="F586" s="97"/>
      <c r="G586" s="44"/>
      <c r="H586" s="42"/>
      <c r="I586" s="104"/>
    </row>
    <row r="587" spans="1:9" s="39" customFormat="1" ht="15.75" customHeight="1" x14ac:dyDescent="0.25">
      <c r="A587" s="104"/>
      <c r="B587" s="38"/>
      <c r="C587" s="94"/>
      <c r="D587" s="130"/>
      <c r="E587" s="32"/>
      <c r="F587" s="97"/>
      <c r="G587" s="44"/>
      <c r="H587" s="42"/>
      <c r="I587" s="104"/>
    </row>
    <row r="588" spans="1:9" s="39" customFormat="1" ht="15.75" customHeight="1" x14ac:dyDescent="0.25">
      <c r="A588" s="104"/>
      <c r="B588" s="38"/>
      <c r="C588" s="94"/>
      <c r="D588" s="130"/>
      <c r="E588" s="32"/>
      <c r="F588" s="97"/>
      <c r="G588" s="44"/>
      <c r="H588" s="42"/>
      <c r="I588" s="104"/>
    </row>
    <row r="589" spans="1:9" s="39" customFormat="1" ht="15.75" customHeight="1" x14ac:dyDescent="0.25">
      <c r="A589" s="104"/>
      <c r="B589" s="38"/>
      <c r="C589" s="94"/>
      <c r="D589" s="130"/>
      <c r="E589" s="32"/>
      <c r="F589" s="97"/>
      <c r="G589" s="44"/>
      <c r="H589" s="42"/>
      <c r="I589" s="104"/>
    </row>
    <row r="590" spans="1:9" s="39" customFormat="1" ht="15.75" customHeight="1" x14ac:dyDescent="0.25">
      <c r="A590" s="104"/>
      <c r="B590" s="38"/>
      <c r="C590" s="94"/>
      <c r="D590" s="130"/>
      <c r="E590" s="32"/>
      <c r="F590" s="97"/>
      <c r="G590" s="44"/>
      <c r="H590" s="42"/>
      <c r="I590" s="104"/>
    </row>
    <row r="591" spans="1:9" s="39" customFormat="1" ht="15.75" customHeight="1" x14ac:dyDescent="0.25">
      <c r="A591" s="104"/>
      <c r="B591" s="38"/>
      <c r="C591" s="94"/>
      <c r="D591" s="130"/>
      <c r="E591" s="32"/>
      <c r="F591" s="97"/>
      <c r="G591" s="44"/>
      <c r="H591" s="42"/>
      <c r="I591" s="104"/>
    </row>
    <row r="592" spans="1:9" s="39" customFormat="1" ht="15.75" customHeight="1" x14ac:dyDescent="0.25">
      <c r="A592" s="104"/>
      <c r="B592" s="38"/>
      <c r="C592" s="94"/>
      <c r="D592" s="130"/>
      <c r="E592" s="32"/>
      <c r="F592" s="97"/>
      <c r="G592" s="44"/>
      <c r="H592" s="42"/>
      <c r="I592" s="104"/>
    </row>
    <row r="593" spans="1:9" s="39" customFormat="1" ht="15.75" customHeight="1" x14ac:dyDescent="0.25">
      <c r="A593" s="104"/>
      <c r="B593" s="38"/>
      <c r="C593" s="94"/>
      <c r="D593" s="130"/>
      <c r="E593" s="32"/>
      <c r="F593" s="97"/>
      <c r="G593" s="44"/>
      <c r="H593" s="42"/>
      <c r="I593" s="104"/>
    </row>
    <row r="594" spans="1:9" s="39" customFormat="1" ht="15.75" customHeight="1" x14ac:dyDescent="0.25">
      <c r="A594" s="104"/>
      <c r="B594" s="38"/>
      <c r="C594" s="94"/>
      <c r="D594" s="130"/>
      <c r="E594" s="32"/>
      <c r="F594" s="97"/>
      <c r="G594" s="44"/>
      <c r="H594" s="42"/>
      <c r="I594" s="104"/>
    </row>
    <row r="595" spans="1:9" s="39" customFormat="1" ht="15.75" customHeight="1" x14ac:dyDescent="0.25">
      <c r="A595" s="104"/>
      <c r="B595" s="38"/>
      <c r="C595" s="94"/>
      <c r="D595" s="130"/>
      <c r="E595" s="32"/>
      <c r="F595" s="97"/>
      <c r="G595" s="44"/>
      <c r="H595" s="42"/>
      <c r="I595" s="104"/>
    </row>
    <row r="596" spans="1:9" s="39" customFormat="1" ht="15.75" customHeight="1" x14ac:dyDescent="0.25">
      <c r="A596" s="104"/>
      <c r="B596" s="38"/>
      <c r="C596" s="94"/>
      <c r="D596" s="130"/>
      <c r="E596" s="32"/>
      <c r="F596" s="97"/>
      <c r="G596" s="44"/>
      <c r="H596" s="42"/>
      <c r="I596" s="104"/>
    </row>
    <row r="597" spans="1:9" s="39" customFormat="1" ht="15.75" customHeight="1" x14ac:dyDescent="0.25">
      <c r="A597" s="104"/>
      <c r="B597" s="38"/>
      <c r="C597" s="94"/>
      <c r="D597" s="130"/>
      <c r="E597" s="32"/>
      <c r="F597" s="97"/>
      <c r="G597" s="44"/>
      <c r="H597" s="42"/>
      <c r="I597" s="104"/>
    </row>
    <row r="598" spans="1:9" s="39" customFormat="1" ht="15.75" customHeight="1" x14ac:dyDescent="0.25">
      <c r="A598" s="104"/>
      <c r="B598" s="38"/>
      <c r="C598" s="94"/>
      <c r="D598" s="130"/>
      <c r="E598" s="32"/>
      <c r="F598" s="97"/>
      <c r="G598" s="44"/>
      <c r="H598" s="42"/>
      <c r="I598" s="104"/>
    </row>
    <row r="599" spans="1:9" s="39" customFormat="1" ht="15.75" customHeight="1" x14ac:dyDescent="0.25">
      <c r="A599" s="104"/>
      <c r="B599" s="38"/>
      <c r="C599" s="94"/>
      <c r="D599" s="130"/>
      <c r="E599" s="32"/>
      <c r="F599" s="97"/>
      <c r="G599" s="44"/>
      <c r="H599" s="42"/>
      <c r="I599" s="104"/>
    </row>
    <row r="600" spans="1:9" s="39" customFormat="1" ht="15.75" customHeight="1" x14ac:dyDescent="0.25">
      <c r="A600" s="104"/>
      <c r="B600" s="38"/>
      <c r="C600" s="94"/>
      <c r="D600" s="130"/>
      <c r="E600" s="32"/>
      <c r="F600" s="97"/>
      <c r="G600" s="44"/>
      <c r="H600" s="42"/>
      <c r="I600" s="104"/>
    </row>
    <row r="601" spans="1:9" s="39" customFormat="1" ht="15.75" customHeight="1" x14ac:dyDescent="0.25">
      <c r="A601" s="104"/>
      <c r="B601" s="38"/>
      <c r="C601" s="94"/>
      <c r="D601" s="130"/>
      <c r="E601" s="32"/>
      <c r="F601" s="97"/>
      <c r="G601" s="44"/>
      <c r="H601" s="42"/>
      <c r="I601" s="104"/>
    </row>
    <row r="602" spans="1:9" s="39" customFormat="1" ht="15.75" customHeight="1" x14ac:dyDescent="0.25">
      <c r="A602" s="104"/>
      <c r="B602" s="38"/>
      <c r="C602" s="94"/>
      <c r="D602" s="130"/>
      <c r="E602" s="32"/>
      <c r="F602" s="97"/>
      <c r="G602" s="44"/>
      <c r="H602" s="42"/>
      <c r="I602" s="104"/>
    </row>
    <row r="603" spans="1:9" s="39" customFormat="1" ht="15.75" customHeight="1" x14ac:dyDescent="0.25">
      <c r="A603" s="104"/>
      <c r="B603" s="38"/>
      <c r="C603" s="94"/>
      <c r="D603" s="130"/>
      <c r="E603" s="32"/>
      <c r="F603" s="97"/>
      <c r="G603" s="44"/>
      <c r="H603" s="42"/>
      <c r="I603" s="104"/>
    </row>
    <row r="604" spans="1:9" s="39" customFormat="1" ht="15.75" customHeight="1" x14ac:dyDescent="0.25">
      <c r="A604" s="104"/>
      <c r="B604" s="38"/>
      <c r="C604" s="94"/>
      <c r="D604" s="130"/>
      <c r="E604" s="32"/>
      <c r="F604" s="97"/>
      <c r="G604" s="44"/>
      <c r="H604" s="42"/>
      <c r="I604" s="104"/>
    </row>
    <row r="605" spans="1:9" s="39" customFormat="1" ht="15.75" customHeight="1" x14ac:dyDescent="0.25">
      <c r="A605" s="104"/>
      <c r="B605" s="38"/>
      <c r="C605" s="94"/>
      <c r="D605" s="130"/>
      <c r="E605" s="32"/>
      <c r="F605" s="97"/>
      <c r="G605" s="44"/>
      <c r="H605" s="42"/>
      <c r="I605" s="104"/>
    </row>
    <row r="606" spans="1:9" s="39" customFormat="1" ht="15.75" customHeight="1" x14ac:dyDescent="0.25">
      <c r="A606" s="104"/>
      <c r="B606" s="38"/>
      <c r="C606" s="94"/>
      <c r="D606" s="130"/>
      <c r="E606" s="32"/>
      <c r="F606" s="97"/>
      <c r="G606" s="44"/>
      <c r="H606" s="42"/>
      <c r="I606" s="104"/>
    </row>
    <row r="607" spans="1:9" s="39" customFormat="1" ht="15.75" customHeight="1" x14ac:dyDescent="0.25">
      <c r="A607" s="104"/>
      <c r="B607" s="38"/>
      <c r="C607" s="94"/>
      <c r="D607" s="130"/>
      <c r="E607" s="32"/>
      <c r="F607" s="97"/>
      <c r="G607" s="44"/>
      <c r="H607" s="42"/>
      <c r="I607" s="104"/>
    </row>
    <row r="608" spans="1:9" s="39" customFormat="1" ht="15.75" customHeight="1" x14ac:dyDescent="0.25">
      <c r="A608" s="104"/>
      <c r="B608" s="38"/>
      <c r="C608" s="94"/>
      <c r="D608" s="130"/>
      <c r="E608" s="32"/>
      <c r="F608" s="97"/>
      <c r="G608" s="44"/>
      <c r="H608" s="42"/>
      <c r="I608" s="104"/>
    </row>
    <row r="609" spans="1:9" s="39" customFormat="1" ht="15.75" customHeight="1" x14ac:dyDescent="0.25">
      <c r="A609" s="104"/>
      <c r="B609" s="38"/>
      <c r="C609" s="94"/>
      <c r="D609" s="130"/>
      <c r="E609" s="32"/>
      <c r="F609" s="97"/>
      <c r="G609" s="44"/>
      <c r="H609" s="42"/>
      <c r="I609" s="104"/>
    </row>
    <row r="610" spans="1:9" s="39" customFormat="1" ht="15.75" customHeight="1" x14ac:dyDescent="0.25">
      <c r="A610" s="104"/>
      <c r="B610" s="38"/>
      <c r="C610" s="94"/>
      <c r="D610" s="130"/>
      <c r="E610" s="32"/>
      <c r="F610" s="97"/>
      <c r="G610" s="44"/>
      <c r="H610" s="42"/>
      <c r="I610" s="104"/>
    </row>
    <row r="611" spans="1:9" s="39" customFormat="1" ht="15.75" customHeight="1" x14ac:dyDescent="0.25">
      <c r="A611" s="104"/>
      <c r="B611" s="38"/>
      <c r="C611" s="94"/>
      <c r="D611" s="130"/>
      <c r="E611" s="32"/>
      <c r="F611" s="97"/>
      <c r="G611" s="44"/>
      <c r="H611" s="42"/>
      <c r="I611" s="104"/>
    </row>
    <row r="612" spans="1:9" s="39" customFormat="1" ht="15.75" customHeight="1" x14ac:dyDescent="0.25">
      <c r="A612" s="104"/>
      <c r="B612" s="38"/>
      <c r="C612" s="94"/>
      <c r="D612" s="130"/>
      <c r="E612" s="32"/>
      <c r="F612" s="97"/>
      <c r="G612" s="44"/>
      <c r="H612" s="42"/>
      <c r="I612" s="104"/>
    </row>
    <row r="613" spans="1:9" s="39" customFormat="1" ht="15.75" customHeight="1" x14ac:dyDescent="0.25">
      <c r="A613" s="104"/>
      <c r="B613" s="38"/>
      <c r="C613" s="94"/>
      <c r="D613" s="130"/>
      <c r="E613" s="32"/>
      <c r="F613" s="97"/>
      <c r="G613" s="44"/>
      <c r="H613" s="42"/>
      <c r="I613" s="104"/>
    </row>
    <row r="614" spans="1:9" s="39" customFormat="1" ht="15.75" customHeight="1" x14ac:dyDescent="0.25">
      <c r="A614" s="104"/>
      <c r="B614" s="38"/>
      <c r="C614" s="94"/>
      <c r="D614" s="130"/>
      <c r="E614" s="32"/>
      <c r="F614" s="97"/>
      <c r="G614" s="44"/>
      <c r="H614" s="42"/>
      <c r="I614" s="104"/>
    </row>
    <row r="615" spans="1:9" s="39" customFormat="1" ht="15.75" customHeight="1" x14ac:dyDescent="0.25">
      <c r="A615" s="104"/>
      <c r="B615" s="38"/>
      <c r="C615" s="94"/>
      <c r="D615" s="130"/>
      <c r="E615" s="32"/>
      <c r="F615" s="97"/>
      <c r="G615" s="44"/>
      <c r="H615" s="42"/>
      <c r="I615" s="104"/>
    </row>
    <row r="616" spans="1:9" s="39" customFormat="1" ht="15.75" customHeight="1" x14ac:dyDescent="0.25">
      <c r="A616" s="104"/>
      <c r="B616" s="38"/>
      <c r="C616" s="94"/>
      <c r="D616" s="130"/>
      <c r="E616" s="32"/>
      <c r="F616" s="97"/>
      <c r="G616" s="44"/>
      <c r="H616" s="42"/>
      <c r="I616" s="104"/>
    </row>
    <row r="617" spans="1:9" s="39" customFormat="1" ht="15.75" customHeight="1" x14ac:dyDescent="0.25">
      <c r="A617" s="104"/>
      <c r="B617" s="38"/>
      <c r="C617" s="94"/>
      <c r="D617" s="130"/>
      <c r="E617" s="32"/>
      <c r="F617" s="97"/>
      <c r="G617" s="44"/>
      <c r="H617" s="42"/>
      <c r="I617" s="104"/>
    </row>
    <row r="618" spans="1:9" s="39" customFormat="1" ht="15.75" customHeight="1" x14ac:dyDescent="0.25">
      <c r="A618" s="104"/>
      <c r="B618" s="38"/>
      <c r="C618" s="94"/>
      <c r="D618" s="130"/>
      <c r="E618" s="32"/>
      <c r="F618" s="97"/>
      <c r="G618" s="44"/>
      <c r="H618" s="42"/>
      <c r="I618" s="104"/>
    </row>
    <row r="619" spans="1:9" s="39" customFormat="1" ht="15.75" customHeight="1" x14ac:dyDescent="0.25">
      <c r="A619" s="104"/>
      <c r="B619" s="38"/>
      <c r="C619" s="94"/>
      <c r="D619" s="130"/>
      <c r="E619" s="32"/>
      <c r="F619" s="97"/>
      <c r="G619" s="44"/>
      <c r="H619" s="42"/>
      <c r="I619" s="104"/>
    </row>
    <row r="620" spans="1:9" s="39" customFormat="1" ht="15.75" customHeight="1" x14ac:dyDescent="0.25">
      <c r="A620" s="104"/>
      <c r="B620" s="38"/>
      <c r="C620" s="94"/>
      <c r="D620" s="130"/>
      <c r="E620" s="32"/>
      <c r="F620" s="97"/>
      <c r="G620" s="44"/>
      <c r="H620" s="42"/>
      <c r="I620" s="104"/>
    </row>
    <row r="621" spans="1:9" s="39" customFormat="1" ht="15.75" customHeight="1" x14ac:dyDescent="0.25">
      <c r="A621" s="104"/>
      <c r="B621" s="38"/>
      <c r="C621" s="94"/>
      <c r="D621" s="130"/>
      <c r="E621" s="32"/>
      <c r="F621" s="97"/>
      <c r="G621" s="44"/>
      <c r="H621" s="42"/>
      <c r="I621" s="104"/>
    </row>
    <row r="622" spans="1:9" s="39" customFormat="1" ht="15.75" customHeight="1" x14ac:dyDescent="0.25">
      <c r="A622" s="104"/>
      <c r="B622" s="38"/>
      <c r="C622" s="94"/>
      <c r="D622" s="130"/>
      <c r="E622" s="32"/>
      <c r="F622" s="97"/>
      <c r="G622" s="44"/>
      <c r="H622" s="42"/>
      <c r="I622" s="104"/>
    </row>
    <row r="623" spans="1:9" s="39" customFormat="1" ht="15.75" customHeight="1" x14ac:dyDescent="0.25">
      <c r="A623" s="104"/>
      <c r="B623" s="38"/>
      <c r="C623" s="94"/>
      <c r="D623" s="130"/>
      <c r="E623" s="32"/>
      <c r="F623" s="97"/>
      <c r="G623" s="44"/>
      <c r="H623" s="42"/>
      <c r="I623" s="104"/>
    </row>
    <row r="624" spans="1:9" s="39" customFormat="1" ht="15.75" customHeight="1" x14ac:dyDescent="0.25">
      <c r="A624" s="104"/>
      <c r="B624" s="38"/>
      <c r="C624" s="94"/>
      <c r="D624" s="130"/>
      <c r="E624" s="32"/>
      <c r="F624" s="97"/>
      <c r="G624" s="44"/>
      <c r="H624" s="42"/>
      <c r="I624" s="104"/>
    </row>
    <row r="625" spans="1:9" s="39" customFormat="1" ht="15.75" customHeight="1" x14ac:dyDescent="0.25">
      <c r="A625" s="104"/>
      <c r="B625" s="38"/>
      <c r="C625" s="94"/>
      <c r="D625" s="130"/>
      <c r="E625" s="32"/>
      <c r="F625" s="97"/>
      <c r="G625" s="44"/>
      <c r="H625" s="42"/>
      <c r="I625" s="104"/>
    </row>
    <row r="626" spans="1:9" s="39" customFormat="1" ht="15.75" customHeight="1" x14ac:dyDescent="0.25">
      <c r="A626" s="104"/>
      <c r="B626" s="38"/>
      <c r="C626" s="94"/>
      <c r="D626" s="130"/>
      <c r="E626" s="32"/>
      <c r="F626" s="97"/>
      <c r="G626" s="44"/>
      <c r="H626" s="42"/>
      <c r="I626" s="104"/>
    </row>
    <row r="627" spans="1:9" s="39" customFormat="1" ht="15.75" customHeight="1" x14ac:dyDescent="0.25">
      <c r="A627" s="104"/>
      <c r="B627" s="38"/>
      <c r="C627" s="94"/>
      <c r="D627" s="130"/>
      <c r="E627" s="32"/>
      <c r="F627" s="97"/>
      <c r="G627" s="44"/>
      <c r="H627" s="42"/>
      <c r="I627" s="104"/>
    </row>
    <row r="628" spans="1:9" s="39" customFormat="1" ht="15.75" customHeight="1" x14ac:dyDescent="0.25">
      <c r="A628" s="104"/>
      <c r="B628" s="38"/>
      <c r="C628" s="94"/>
      <c r="D628" s="130"/>
      <c r="E628" s="32"/>
      <c r="F628" s="97"/>
      <c r="G628" s="44"/>
      <c r="H628" s="42"/>
      <c r="I628" s="104"/>
    </row>
    <row r="629" spans="1:9" s="39" customFormat="1" ht="15.75" customHeight="1" x14ac:dyDescent="0.25">
      <c r="A629" s="104"/>
      <c r="B629" s="38"/>
      <c r="C629" s="94"/>
      <c r="D629" s="130"/>
      <c r="E629" s="32"/>
      <c r="F629" s="97"/>
      <c r="G629" s="44"/>
      <c r="H629" s="42"/>
      <c r="I629" s="104"/>
    </row>
    <row r="630" spans="1:9" s="39" customFormat="1" ht="15.75" customHeight="1" x14ac:dyDescent="0.25">
      <c r="A630" s="104"/>
      <c r="B630" s="38"/>
      <c r="C630" s="94"/>
      <c r="D630" s="130"/>
      <c r="E630" s="32"/>
      <c r="F630" s="97"/>
      <c r="G630" s="44"/>
      <c r="H630" s="42"/>
      <c r="I630" s="104"/>
    </row>
    <row r="631" spans="1:9" s="39" customFormat="1" ht="15.75" customHeight="1" x14ac:dyDescent="0.25">
      <c r="A631" s="104"/>
      <c r="B631" s="38"/>
      <c r="C631" s="94"/>
      <c r="D631" s="130"/>
      <c r="E631" s="32"/>
      <c r="F631" s="97"/>
      <c r="G631" s="44"/>
      <c r="H631" s="42"/>
      <c r="I631" s="104"/>
    </row>
    <row r="632" spans="1:9" s="39" customFormat="1" ht="15.75" customHeight="1" x14ac:dyDescent="0.25">
      <c r="A632" s="104"/>
      <c r="B632" s="38"/>
      <c r="C632" s="94"/>
      <c r="D632" s="130"/>
      <c r="E632" s="32"/>
      <c r="F632" s="97"/>
      <c r="G632" s="44"/>
      <c r="H632" s="42"/>
      <c r="I632" s="104"/>
    </row>
    <row r="633" spans="1:9" s="39" customFormat="1" ht="15.75" customHeight="1" x14ac:dyDescent="0.25">
      <c r="A633" s="104"/>
      <c r="B633" s="38"/>
      <c r="C633" s="94"/>
      <c r="D633" s="130"/>
      <c r="E633" s="32"/>
      <c r="F633" s="97"/>
      <c r="G633" s="44"/>
      <c r="H633" s="42"/>
      <c r="I633" s="104"/>
    </row>
    <row r="634" spans="1:9" s="39" customFormat="1" ht="15.75" customHeight="1" x14ac:dyDescent="0.25">
      <c r="A634" s="104"/>
      <c r="B634" s="38"/>
      <c r="C634" s="94"/>
      <c r="D634" s="130"/>
      <c r="E634" s="32"/>
      <c r="F634" s="97"/>
      <c r="G634" s="44"/>
      <c r="H634" s="42"/>
      <c r="I634" s="104"/>
    </row>
    <row r="635" spans="1:9" s="39" customFormat="1" ht="15.75" customHeight="1" x14ac:dyDescent="0.25">
      <c r="A635" s="104"/>
      <c r="B635" s="38"/>
      <c r="C635" s="94"/>
      <c r="D635" s="130"/>
      <c r="E635" s="32"/>
      <c r="F635" s="97"/>
      <c r="G635" s="44"/>
      <c r="H635" s="42"/>
      <c r="I635" s="104"/>
    </row>
    <row r="636" spans="1:9" s="39" customFormat="1" ht="15.75" customHeight="1" x14ac:dyDescent="0.25">
      <c r="A636" s="104"/>
      <c r="B636" s="38"/>
      <c r="C636" s="94"/>
      <c r="D636" s="130"/>
      <c r="E636" s="32"/>
      <c r="F636" s="97"/>
      <c r="G636" s="44"/>
      <c r="H636" s="42"/>
      <c r="I636" s="104"/>
    </row>
    <row r="637" spans="1:9" s="39" customFormat="1" ht="15.75" customHeight="1" x14ac:dyDescent="0.25">
      <c r="A637" s="104"/>
      <c r="B637" s="38"/>
      <c r="C637" s="94"/>
      <c r="D637" s="130"/>
      <c r="E637" s="32"/>
      <c r="F637" s="97"/>
      <c r="G637" s="44"/>
      <c r="H637" s="42"/>
      <c r="I637" s="104"/>
    </row>
    <row r="638" spans="1:9" s="39" customFormat="1" ht="15.75" customHeight="1" x14ac:dyDescent="0.25">
      <c r="A638" s="104"/>
      <c r="B638" s="38"/>
      <c r="C638" s="94"/>
      <c r="D638" s="130"/>
      <c r="E638" s="32"/>
      <c r="F638" s="97"/>
      <c r="G638" s="44"/>
      <c r="H638" s="42"/>
      <c r="I638" s="104"/>
    </row>
    <row r="639" spans="1:9" s="39" customFormat="1" ht="15.75" customHeight="1" x14ac:dyDescent="0.25">
      <c r="A639" s="104"/>
      <c r="B639" s="38"/>
      <c r="C639" s="94"/>
      <c r="D639" s="130"/>
      <c r="E639" s="32"/>
      <c r="F639" s="97"/>
      <c r="G639" s="44"/>
      <c r="H639" s="42"/>
      <c r="I639" s="104"/>
    </row>
    <row r="640" spans="1:9" s="39" customFormat="1" ht="15.75" customHeight="1" x14ac:dyDescent="0.25">
      <c r="A640" s="104"/>
      <c r="B640" s="38"/>
      <c r="C640" s="94"/>
      <c r="D640" s="130"/>
      <c r="E640" s="32"/>
      <c r="F640" s="97"/>
      <c r="G640" s="44"/>
      <c r="H640" s="42"/>
      <c r="I640" s="104"/>
    </row>
    <row r="641" spans="1:9" s="39" customFormat="1" ht="15.75" customHeight="1" x14ac:dyDescent="0.25">
      <c r="A641" s="104"/>
      <c r="B641" s="38"/>
      <c r="C641" s="94"/>
      <c r="D641" s="130"/>
      <c r="E641" s="32"/>
      <c r="F641" s="97"/>
      <c r="G641" s="44"/>
      <c r="H641" s="42"/>
      <c r="I641" s="104"/>
    </row>
    <row r="642" spans="1:9" s="39" customFormat="1" ht="15.75" customHeight="1" x14ac:dyDescent="0.25">
      <c r="A642" s="104"/>
      <c r="B642" s="38"/>
      <c r="C642" s="94"/>
      <c r="D642" s="130"/>
      <c r="E642" s="32"/>
      <c r="F642" s="97"/>
      <c r="G642" s="44"/>
      <c r="H642" s="42"/>
      <c r="I642" s="104"/>
    </row>
    <row r="643" spans="1:9" s="39" customFormat="1" ht="15.75" customHeight="1" x14ac:dyDescent="0.25">
      <c r="A643" s="104"/>
      <c r="B643" s="38"/>
      <c r="C643" s="94"/>
      <c r="D643" s="130"/>
      <c r="E643" s="32"/>
      <c r="F643" s="97"/>
      <c r="G643" s="44"/>
      <c r="H643" s="42"/>
      <c r="I643" s="104"/>
    </row>
    <row r="644" spans="1:9" s="39" customFormat="1" ht="15.75" customHeight="1" x14ac:dyDescent="0.25">
      <c r="A644" s="104"/>
      <c r="B644" s="38"/>
      <c r="C644" s="94"/>
      <c r="D644" s="130"/>
      <c r="E644" s="32"/>
      <c r="F644" s="97"/>
      <c r="G644" s="44"/>
      <c r="H644" s="42"/>
      <c r="I644" s="104"/>
    </row>
    <row r="645" spans="1:9" s="39" customFormat="1" ht="15.75" customHeight="1" x14ac:dyDescent="0.25">
      <c r="A645" s="104"/>
      <c r="B645" s="38"/>
      <c r="C645" s="94"/>
      <c r="D645" s="130"/>
      <c r="E645" s="32"/>
      <c r="F645" s="97"/>
      <c r="G645" s="44"/>
      <c r="H645" s="42"/>
      <c r="I645" s="104"/>
    </row>
    <row r="646" spans="1:9" s="39" customFormat="1" ht="15.75" customHeight="1" x14ac:dyDescent="0.25">
      <c r="A646" s="104"/>
      <c r="B646" s="38"/>
      <c r="C646" s="94"/>
      <c r="D646" s="130"/>
      <c r="E646" s="32"/>
      <c r="F646" s="97"/>
      <c r="G646" s="44"/>
      <c r="H646" s="42"/>
      <c r="I646" s="104"/>
    </row>
    <row r="647" spans="1:9" s="39" customFormat="1" ht="15.75" customHeight="1" x14ac:dyDescent="0.25">
      <c r="A647" s="104"/>
      <c r="B647" s="38"/>
      <c r="C647" s="94"/>
      <c r="D647" s="130"/>
      <c r="E647" s="32"/>
      <c r="F647" s="97"/>
      <c r="G647" s="44"/>
      <c r="H647" s="42"/>
      <c r="I647" s="104"/>
    </row>
    <row r="648" spans="1:9" s="39" customFormat="1" ht="15.75" customHeight="1" x14ac:dyDescent="0.25">
      <c r="A648" s="104"/>
      <c r="B648" s="38"/>
      <c r="C648" s="94"/>
      <c r="D648" s="130"/>
      <c r="E648" s="32"/>
      <c r="F648" s="97"/>
      <c r="G648" s="44"/>
      <c r="H648" s="42"/>
      <c r="I648" s="104"/>
    </row>
    <row r="649" spans="1:9" s="39" customFormat="1" ht="15.75" customHeight="1" x14ac:dyDescent="0.25">
      <c r="A649" s="104"/>
      <c r="B649" s="38"/>
      <c r="C649" s="94"/>
      <c r="D649" s="130"/>
      <c r="E649" s="32"/>
      <c r="F649" s="97"/>
      <c r="G649" s="44"/>
      <c r="H649" s="42"/>
      <c r="I649" s="104"/>
    </row>
    <row r="650" spans="1:9" s="39" customFormat="1" ht="15.75" customHeight="1" x14ac:dyDescent="0.25">
      <c r="A650" s="104"/>
      <c r="B650" s="38"/>
      <c r="C650" s="94"/>
      <c r="D650" s="130"/>
      <c r="E650" s="32"/>
      <c r="F650" s="97"/>
      <c r="G650" s="44"/>
      <c r="H650" s="42"/>
      <c r="I650" s="104"/>
    </row>
    <row r="651" spans="1:9" s="39" customFormat="1" ht="15.75" customHeight="1" x14ac:dyDescent="0.25">
      <c r="A651" s="104"/>
      <c r="B651" s="38"/>
      <c r="C651" s="94"/>
      <c r="D651" s="130"/>
      <c r="E651" s="32"/>
      <c r="F651" s="97"/>
      <c r="G651" s="44"/>
      <c r="H651" s="42"/>
      <c r="I651" s="104"/>
    </row>
    <row r="652" spans="1:9" s="39" customFormat="1" ht="15.75" customHeight="1" x14ac:dyDescent="0.25">
      <c r="A652" s="104"/>
      <c r="B652" s="38"/>
      <c r="C652" s="94"/>
      <c r="D652" s="130"/>
      <c r="E652" s="32"/>
      <c r="F652" s="97"/>
      <c r="G652" s="44"/>
      <c r="H652" s="42"/>
      <c r="I652" s="104"/>
    </row>
    <row r="653" spans="1:9" s="39" customFormat="1" ht="15.75" customHeight="1" x14ac:dyDescent="0.25">
      <c r="A653" s="104"/>
      <c r="B653" s="38"/>
      <c r="C653" s="94"/>
      <c r="D653" s="130"/>
      <c r="E653" s="32"/>
      <c r="F653" s="97"/>
      <c r="G653" s="44"/>
      <c r="H653" s="42"/>
      <c r="I653" s="104"/>
    </row>
    <row r="654" spans="1:9" s="39" customFormat="1" ht="15.75" customHeight="1" x14ac:dyDescent="0.25">
      <c r="A654" s="104"/>
      <c r="B654" s="38"/>
      <c r="C654" s="94"/>
      <c r="D654" s="130"/>
      <c r="E654" s="32"/>
      <c r="F654" s="97"/>
      <c r="G654" s="44"/>
      <c r="H654" s="42"/>
      <c r="I654" s="104"/>
    </row>
    <row r="655" spans="1:9" s="39" customFormat="1" ht="15.75" customHeight="1" x14ac:dyDescent="0.25">
      <c r="A655" s="104"/>
      <c r="B655" s="38"/>
      <c r="C655" s="94"/>
      <c r="D655" s="130"/>
      <c r="E655" s="32"/>
      <c r="F655" s="97"/>
      <c r="G655" s="44"/>
      <c r="H655" s="42"/>
      <c r="I655" s="104"/>
    </row>
    <row r="656" spans="1:9" s="39" customFormat="1" ht="15.75" customHeight="1" x14ac:dyDescent="0.25">
      <c r="A656" s="104"/>
      <c r="B656" s="38"/>
      <c r="C656" s="94"/>
      <c r="D656" s="130"/>
      <c r="E656" s="32"/>
      <c r="F656" s="97"/>
      <c r="G656" s="44"/>
      <c r="H656" s="42"/>
      <c r="I656" s="104"/>
    </row>
    <row r="657" spans="1:9" s="39" customFormat="1" ht="15.75" customHeight="1" x14ac:dyDescent="0.25">
      <c r="A657" s="104"/>
      <c r="B657" s="38"/>
      <c r="C657" s="94"/>
      <c r="D657" s="130"/>
      <c r="E657" s="32"/>
      <c r="F657" s="97"/>
      <c r="G657" s="44"/>
      <c r="H657" s="42"/>
      <c r="I657" s="104"/>
    </row>
    <row r="658" spans="1:9" s="39" customFormat="1" ht="15.75" customHeight="1" x14ac:dyDescent="0.25">
      <c r="A658" s="104"/>
      <c r="B658" s="38"/>
      <c r="C658" s="94"/>
      <c r="D658" s="130"/>
      <c r="E658" s="32"/>
      <c r="F658" s="97"/>
      <c r="G658" s="44"/>
      <c r="H658" s="42"/>
      <c r="I658" s="104"/>
    </row>
    <row r="659" spans="1:9" s="39" customFormat="1" ht="15.75" customHeight="1" x14ac:dyDescent="0.25">
      <c r="A659" s="104"/>
      <c r="B659" s="38"/>
      <c r="C659" s="94"/>
      <c r="D659" s="130"/>
      <c r="E659" s="32"/>
      <c r="F659" s="97"/>
      <c r="G659" s="44"/>
      <c r="H659" s="42"/>
      <c r="I659" s="104"/>
    </row>
    <row r="660" spans="1:9" s="39" customFormat="1" ht="15.75" customHeight="1" x14ac:dyDescent="0.25">
      <c r="A660" s="104"/>
      <c r="B660" s="38"/>
      <c r="C660" s="94"/>
      <c r="D660" s="130"/>
      <c r="E660" s="32"/>
      <c r="F660" s="97"/>
      <c r="G660" s="44"/>
      <c r="H660" s="42"/>
      <c r="I660" s="104"/>
    </row>
    <row r="661" spans="1:9" s="39" customFormat="1" ht="15.75" customHeight="1" x14ac:dyDescent="0.25">
      <c r="A661" s="104"/>
      <c r="B661" s="38"/>
      <c r="C661" s="94"/>
      <c r="D661" s="130"/>
      <c r="E661" s="32"/>
      <c r="F661" s="97"/>
      <c r="G661" s="44"/>
      <c r="H661" s="42"/>
      <c r="I661" s="104"/>
    </row>
    <row r="662" spans="1:9" s="39" customFormat="1" ht="15.75" customHeight="1" x14ac:dyDescent="0.25">
      <c r="A662" s="104"/>
      <c r="B662" s="38"/>
      <c r="C662" s="94"/>
      <c r="D662" s="130"/>
      <c r="E662" s="32"/>
      <c r="F662" s="97"/>
      <c r="G662" s="44"/>
      <c r="H662" s="42"/>
      <c r="I662" s="104"/>
    </row>
    <row r="663" spans="1:9" s="39" customFormat="1" ht="15.75" customHeight="1" x14ac:dyDescent="0.25">
      <c r="A663" s="104"/>
      <c r="B663" s="38"/>
      <c r="C663" s="94"/>
      <c r="D663" s="130"/>
      <c r="E663" s="32"/>
      <c r="F663" s="97"/>
      <c r="G663" s="44"/>
      <c r="H663" s="42"/>
      <c r="I663" s="104"/>
    </row>
    <row r="664" spans="1:9" s="39" customFormat="1" ht="15.75" customHeight="1" x14ac:dyDescent="0.25">
      <c r="A664" s="104"/>
      <c r="B664" s="38"/>
      <c r="C664" s="94"/>
      <c r="D664" s="130"/>
      <c r="E664" s="32"/>
      <c r="F664" s="97"/>
      <c r="G664" s="44"/>
      <c r="H664" s="42"/>
      <c r="I664" s="104"/>
    </row>
    <row r="665" spans="1:9" s="39" customFormat="1" ht="15.75" customHeight="1" x14ac:dyDescent="0.25">
      <c r="A665" s="104"/>
      <c r="B665" s="38"/>
      <c r="C665" s="94"/>
      <c r="D665" s="130"/>
      <c r="E665" s="32"/>
      <c r="F665" s="97"/>
      <c r="G665" s="44"/>
      <c r="H665" s="42"/>
      <c r="I665" s="104"/>
    </row>
    <row r="666" spans="1:9" s="39" customFormat="1" ht="15.75" customHeight="1" x14ac:dyDescent="0.25">
      <c r="A666" s="104"/>
      <c r="B666" s="38"/>
      <c r="C666" s="94"/>
      <c r="D666" s="130"/>
      <c r="E666" s="32"/>
      <c r="F666" s="97"/>
      <c r="G666" s="44"/>
      <c r="H666" s="42"/>
      <c r="I666" s="104"/>
    </row>
    <row r="667" spans="1:9" s="39" customFormat="1" ht="15.75" customHeight="1" x14ac:dyDescent="0.25">
      <c r="A667" s="104"/>
      <c r="B667" s="38"/>
      <c r="C667" s="94"/>
      <c r="D667" s="130"/>
      <c r="E667" s="32"/>
      <c r="F667" s="97"/>
      <c r="G667" s="44"/>
      <c r="H667" s="42"/>
      <c r="I667" s="104"/>
    </row>
    <row r="668" spans="1:9" s="39" customFormat="1" ht="15.75" customHeight="1" x14ac:dyDescent="0.25">
      <c r="A668" s="104"/>
      <c r="B668" s="38"/>
      <c r="C668" s="94"/>
      <c r="D668" s="130"/>
      <c r="E668" s="32"/>
      <c r="F668" s="97"/>
      <c r="G668" s="44"/>
      <c r="H668" s="42"/>
      <c r="I668" s="104"/>
    </row>
    <row r="669" spans="1:9" s="39" customFormat="1" ht="15.75" customHeight="1" x14ac:dyDescent="0.25">
      <c r="A669" s="104"/>
      <c r="B669" s="38"/>
      <c r="C669" s="94"/>
      <c r="D669" s="130"/>
      <c r="E669" s="32"/>
      <c r="F669" s="97"/>
      <c r="G669" s="44"/>
      <c r="H669" s="42"/>
      <c r="I669" s="104"/>
    </row>
    <row r="670" spans="1:9" s="39" customFormat="1" ht="15.75" customHeight="1" x14ac:dyDescent="0.25">
      <c r="A670" s="104"/>
      <c r="B670" s="38"/>
      <c r="C670" s="94"/>
      <c r="D670" s="130"/>
      <c r="E670" s="32"/>
      <c r="F670" s="97"/>
      <c r="G670" s="44"/>
      <c r="H670" s="42"/>
      <c r="I670" s="104"/>
    </row>
    <row r="671" spans="1:9" s="39" customFormat="1" ht="15.75" customHeight="1" x14ac:dyDescent="0.25">
      <c r="A671" s="104"/>
      <c r="B671" s="38"/>
      <c r="C671" s="94"/>
      <c r="D671" s="130"/>
      <c r="E671" s="32"/>
      <c r="F671" s="97"/>
      <c r="G671" s="44"/>
      <c r="H671" s="42"/>
      <c r="I671" s="104"/>
    </row>
    <row r="672" spans="1:9" s="39" customFormat="1" ht="15.75" customHeight="1" x14ac:dyDescent="0.25">
      <c r="A672" s="104"/>
      <c r="B672" s="38"/>
      <c r="C672" s="94"/>
      <c r="D672" s="130"/>
      <c r="E672" s="32"/>
      <c r="F672" s="97"/>
      <c r="G672" s="44"/>
      <c r="H672" s="42"/>
      <c r="I672" s="104"/>
    </row>
    <row r="673" spans="1:9" s="39" customFormat="1" ht="15.75" customHeight="1" x14ac:dyDescent="0.25">
      <c r="A673" s="104"/>
      <c r="B673" s="38"/>
      <c r="C673" s="94"/>
      <c r="D673" s="130"/>
      <c r="E673" s="32"/>
      <c r="F673" s="97"/>
      <c r="G673" s="44"/>
      <c r="H673" s="42"/>
      <c r="I673" s="104"/>
    </row>
    <row r="674" spans="1:9" s="39" customFormat="1" ht="15.75" customHeight="1" x14ac:dyDescent="0.25">
      <c r="A674" s="104"/>
      <c r="B674" s="38"/>
      <c r="C674" s="94"/>
      <c r="D674" s="130"/>
      <c r="E674" s="32"/>
      <c r="F674" s="97"/>
      <c r="G674" s="44"/>
      <c r="H674" s="42"/>
      <c r="I674" s="104"/>
    </row>
    <row r="675" spans="1:9" s="39" customFormat="1" ht="15.75" customHeight="1" x14ac:dyDescent="0.25">
      <c r="A675" s="104"/>
      <c r="B675" s="38"/>
      <c r="C675" s="94"/>
      <c r="D675" s="130"/>
      <c r="E675" s="32"/>
      <c r="F675" s="97"/>
      <c r="G675" s="44"/>
      <c r="H675" s="42"/>
      <c r="I675" s="104"/>
    </row>
    <row r="676" spans="1:9" s="39" customFormat="1" ht="15.75" customHeight="1" x14ac:dyDescent="0.25">
      <c r="A676" s="104"/>
      <c r="B676" s="38"/>
      <c r="C676" s="94"/>
      <c r="D676" s="130"/>
      <c r="E676" s="32"/>
      <c r="F676" s="97"/>
      <c r="G676" s="44"/>
      <c r="H676" s="42"/>
      <c r="I676" s="104"/>
    </row>
    <row r="677" spans="1:9" s="39" customFormat="1" ht="15.75" customHeight="1" x14ac:dyDescent="0.25">
      <c r="A677" s="104"/>
      <c r="B677" s="38"/>
      <c r="C677" s="94"/>
      <c r="D677" s="130"/>
      <c r="E677" s="32"/>
      <c r="F677" s="97"/>
      <c r="G677" s="44"/>
      <c r="H677" s="42"/>
      <c r="I677" s="104"/>
    </row>
    <row r="678" spans="1:9" s="39" customFormat="1" ht="15.75" customHeight="1" x14ac:dyDescent="0.25">
      <c r="A678" s="104"/>
      <c r="B678" s="38"/>
      <c r="C678" s="94"/>
      <c r="D678" s="130"/>
      <c r="E678" s="32"/>
      <c r="F678" s="97"/>
      <c r="G678" s="44"/>
      <c r="H678" s="42"/>
      <c r="I678" s="104"/>
    </row>
    <row r="679" spans="1:9" s="39" customFormat="1" ht="15.75" customHeight="1" x14ac:dyDescent="0.25">
      <c r="A679" s="104"/>
      <c r="B679" s="38"/>
      <c r="C679" s="94"/>
      <c r="D679" s="130"/>
      <c r="E679" s="32"/>
      <c r="F679" s="97"/>
      <c r="G679" s="44"/>
      <c r="H679" s="42"/>
      <c r="I679" s="104"/>
    </row>
    <row r="680" spans="1:9" s="39" customFormat="1" ht="15.75" customHeight="1" x14ac:dyDescent="0.25">
      <c r="A680" s="104"/>
      <c r="B680" s="38"/>
      <c r="C680" s="94"/>
      <c r="D680" s="130"/>
      <c r="E680" s="32"/>
      <c r="F680" s="97"/>
      <c r="G680" s="44"/>
      <c r="H680" s="42"/>
      <c r="I680" s="104"/>
    </row>
    <row r="681" spans="1:9" s="39" customFormat="1" ht="15.75" customHeight="1" x14ac:dyDescent="0.25">
      <c r="A681" s="104"/>
      <c r="B681" s="38"/>
      <c r="C681" s="94"/>
      <c r="D681" s="130"/>
      <c r="E681" s="32"/>
      <c r="F681" s="97"/>
      <c r="G681" s="44"/>
      <c r="H681" s="42"/>
      <c r="I681" s="104"/>
    </row>
    <row r="682" spans="1:9" s="39" customFormat="1" ht="15.75" customHeight="1" x14ac:dyDescent="0.25">
      <c r="A682" s="104"/>
      <c r="B682" s="38"/>
      <c r="C682" s="94"/>
      <c r="D682" s="130"/>
      <c r="E682" s="32"/>
      <c r="F682" s="97"/>
      <c r="G682" s="44"/>
      <c r="H682" s="42"/>
      <c r="I682" s="104"/>
    </row>
    <row r="683" spans="1:9" s="39" customFormat="1" ht="15.75" customHeight="1" x14ac:dyDescent="0.25">
      <c r="A683" s="104"/>
      <c r="B683" s="38"/>
      <c r="C683" s="94"/>
      <c r="D683" s="130"/>
      <c r="E683" s="32"/>
      <c r="F683" s="97"/>
      <c r="G683" s="44"/>
      <c r="H683" s="42"/>
      <c r="I683" s="104"/>
    </row>
    <row r="684" spans="1:9" s="39" customFormat="1" ht="15.75" customHeight="1" x14ac:dyDescent="0.25">
      <c r="A684" s="104"/>
      <c r="B684" s="38"/>
      <c r="C684" s="94"/>
      <c r="D684" s="130"/>
      <c r="E684" s="32"/>
      <c r="F684" s="97"/>
      <c r="G684" s="44"/>
      <c r="H684" s="42"/>
      <c r="I684" s="104"/>
    </row>
    <row r="685" spans="1:9" s="39" customFormat="1" ht="15.75" customHeight="1" x14ac:dyDescent="0.25">
      <c r="A685" s="104"/>
      <c r="B685" s="38"/>
      <c r="C685" s="94"/>
      <c r="D685" s="130"/>
      <c r="E685" s="32"/>
      <c r="F685" s="97"/>
      <c r="G685" s="44"/>
      <c r="H685" s="42"/>
      <c r="I685" s="104"/>
    </row>
    <row r="686" spans="1:9" s="39" customFormat="1" ht="15.75" customHeight="1" x14ac:dyDescent="0.25">
      <c r="A686" s="104"/>
      <c r="B686" s="38"/>
      <c r="C686" s="94"/>
      <c r="D686" s="130"/>
      <c r="E686" s="32"/>
      <c r="F686" s="97"/>
      <c r="G686" s="44"/>
      <c r="H686" s="42"/>
      <c r="I686" s="104"/>
    </row>
    <row r="687" spans="1:9" s="39" customFormat="1" ht="15.75" customHeight="1" x14ac:dyDescent="0.25">
      <c r="A687" s="104"/>
      <c r="B687" s="38"/>
      <c r="C687" s="94"/>
      <c r="D687" s="130"/>
      <c r="E687" s="32"/>
      <c r="F687" s="97"/>
      <c r="G687" s="44"/>
      <c r="H687" s="42"/>
      <c r="I687" s="104"/>
    </row>
    <row r="688" spans="1:9" s="39" customFormat="1" ht="15.75" customHeight="1" x14ac:dyDescent="0.25">
      <c r="A688" s="104"/>
      <c r="B688" s="38"/>
      <c r="C688" s="94"/>
      <c r="D688" s="130"/>
      <c r="E688" s="32"/>
      <c r="F688" s="97"/>
      <c r="G688" s="44"/>
      <c r="H688" s="42"/>
      <c r="I688" s="104"/>
    </row>
    <row r="689" spans="1:9" s="39" customFormat="1" ht="15.75" customHeight="1" x14ac:dyDescent="0.25">
      <c r="A689" s="104"/>
      <c r="B689" s="38"/>
      <c r="C689" s="94"/>
      <c r="D689" s="130"/>
      <c r="E689" s="32"/>
      <c r="F689" s="97"/>
      <c r="G689" s="44"/>
      <c r="H689" s="42"/>
      <c r="I689" s="104"/>
    </row>
    <row r="690" spans="1:9" s="39" customFormat="1" ht="15.75" customHeight="1" x14ac:dyDescent="0.25">
      <c r="A690" s="104"/>
      <c r="B690" s="38"/>
      <c r="C690" s="94"/>
      <c r="D690" s="130"/>
      <c r="E690" s="32"/>
      <c r="F690" s="97"/>
      <c r="G690" s="44"/>
      <c r="H690" s="42"/>
      <c r="I690" s="104"/>
    </row>
    <row r="691" spans="1:9" s="39" customFormat="1" ht="15.75" customHeight="1" x14ac:dyDescent="0.25">
      <c r="A691" s="104"/>
      <c r="B691" s="38"/>
      <c r="C691" s="94"/>
      <c r="D691" s="130"/>
      <c r="E691" s="32"/>
      <c r="F691" s="97"/>
      <c r="G691" s="44"/>
      <c r="H691" s="42"/>
      <c r="I691" s="104"/>
    </row>
    <row r="692" spans="1:9" s="39" customFormat="1" ht="15.75" customHeight="1" x14ac:dyDescent="0.25">
      <c r="A692" s="104"/>
      <c r="B692" s="38"/>
      <c r="C692" s="94"/>
      <c r="D692" s="130"/>
      <c r="E692" s="32"/>
      <c r="F692" s="97"/>
      <c r="G692" s="44"/>
      <c r="H692" s="42"/>
      <c r="I692" s="104"/>
    </row>
    <row r="693" spans="1:9" s="39" customFormat="1" ht="15.75" customHeight="1" x14ac:dyDescent="0.25">
      <c r="A693" s="104"/>
      <c r="B693" s="38"/>
      <c r="C693" s="94"/>
      <c r="D693" s="130"/>
      <c r="E693" s="32"/>
      <c r="F693" s="97"/>
      <c r="G693" s="44"/>
      <c r="H693" s="42"/>
      <c r="I693" s="104"/>
    </row>
    <row r="694" spans="1:9" s="39" customFormat="1" ht="15.75" customHeight="1" x14ac:dyDescent="0.25">
      <c r="A694" s="104"/>
      <c r="B694" s="38"/>
      <c r="C694" s="94"/>
      <c r="D694" s="130"/>
      <c r="E694" s="32"/>
      <c r="F694" s="97"/>
      <c r="G694" s="44"/>
      <c r="H694" s="42"/>
      <c r="I694" s="104"/>
    </row>
    <row r="695" spans="1:9" s="39" customFormat="1" ht="15.75" customHeight="1" x14ac:dyDescent="0.25">
      <c r="A695" s="104"/>
      <c r="B695" s="38"/>
      <c r="C695" s="94"/>
      <c r="D695" s="130"/>
      <c r="E695" s="32"/>
      <c r="F695" s="97"/>
      <c r="G695" s="44"/>
      <c r="H695" s="42"/>
      <c r="I695" s="104"/>
    </row>
    <row r="696" spans="1:9" s="39" customFormat="1" ht="15.75" customHeight="1" x14ac:dyDescent="0.25">
      <c r="A696" s="104"/>
      <c r="B696" s="38"/>
      <c r="C696" s="94"/>
      <c r="D696" s="130"/>
      <c r="E696" s="32"/>
      <c r="F696" s="97"/>
      <c r="G696" s="44"/>
      <c r="H696" s="42"/>
      <c r="I696" s="104"/>
    </row>
    <row r="697" spans="1:9" s="39" customFormat="1" ht="15.75" customHeight="1" x14ac:dyDescent="0.25">
      <c r="A697" s="104"/>
      <c r="B697" s="38"/>
      <c r="C697" s="94"/>
      <c r="D697" s="130"/>
      <c r="E697" s="32"/>
      <c r="F697" s="97"/>
      <c r="G697" s="44"/>
      <c r="H697" s="42"/>
      <c r="I697" s="104"/>
    </row>
    <row r="698" spans="1:9" s="39" customFormat="1" ht="15.75" customHeight="1" x14ac:dyDescent="0.25">
      <c r="A698" s="104"/>
      <c r="B698" s="38"/>
      <c r="C698" s="94"/>
      <c r="D698" s="130"/>
      <c r="E698" s="32"/>
      <c r="F698" s="97"/>
      <c r="G698" s="44"/>
      <c r="H698" s="42"/>
      <c r="I698" s="104"/>
    </row>
    <row r="699" spans="1:9" s="39" customFormat="1" ht="15.75" customHeight="1" x14ac:dyDescent="0.25">
      <c r="A699" s="104"/>
      <c r="B699" s="38"/>
      <c r="C699" s="94"/>
      <c r="D699" s="130"/>
      <c r="E699" s="32"/>
      <c r="F699" s="97"/>
      <c r="G699" s="44"/>
      <c r="H699" s="42"/>
      <c r="I699" s="104"/>
    </row>
    <row r="700" spans="1:9" s="39" customFormat="1" ht="15.75" customHeight="1" x14ac:dyDescent="0.25">
      <c r="A700" s="104"/>
      <c r="B700" s="38"/>
      <c r="C700" s="94"/>
      <c r="D700" s="130"/>
      <c r="E700" s="32"/>
      <c r="F700" s="97"/>
      <c r="G700" s="44"/>
      <c r="H700" s="42"/>
      <c r="I700" s="104"/>
    </row>
    <row r="701" spans="1:9" s="39" customFormat="1" ht="15.75" customHeight="1" x14ac:dyDescent="0.25">
      <c r="A701" s="104"/>
      <c r="B701" s="38"/>
      <c r="C701" s="94"/>
      <c r="D701" s="130"/>
      <c r="E701" s="32"/>
      <c r="F701" s="97"/>
      <c r="G701" s="44"/>
      <c r="H701" s="42"/>
      <c r="I701" s="104"/>
    </row>
    <row r="702" spans="1:9" s="39" customFormat="1" ht="15.75" customHeight="1" x14ac:dyDescent="0.25">
      <c r="A702" s="104"/>
      <c r="B702" s="38"/>
      <c r="C702" s="94"/>
      <c r="D702" s="130"/>
      <c r="E702" s="32"/>
      <c r="F702" s="97"/>
      <c r="G702" s="44"/>
      <c r="H702" s="42"/>
      <c r="I702" s="104"/>
    </row>
    <row r="703" spans="1:9" s="39" customFormat="1" ht="15.75" customHeight="1" x14ac:dyDescent="0.25">
      <c r="A703" s="104"/>
      <c r="B703" s="38"/>
      <c r="C703" s="94"/>
      <c r="D703" s="130"/>
      <c r="E703" s="32"/>
      <c r="F703" s="97"/>
      <c r="G703" s="44"/>
      <c r="H703" s="42"/>
      <c r="I703" s="104"/>
    </row>
    <row r="704" spans="1:9" s="39" customFormat="1" ht="15.75" customHeight="1" x14ac:dyDescent="0.25">
      <c r="A704" s="104"/>
      <c r="B704" s="38"/>
      <c r="C704" s="94"/>
      <c r="D704" s="130"/>
      <c r="E704" s="32"/>
      <c r="F704" s="97"/>
      <c r="G704" s="44"/>
      <c r="H704" s="42"/>
      <c r="I704" s="104"/>
    </row>
    <row r="705" spans="1:9" s="39" customFormat="1" ht="15.75" customHeight="1" x14ac:dyDescent="0.25">
      <c r="A705" s="104"/>
      <c r="B705" s="38"/>
      <c r="C705" s="94"/>
      <c r="D705" s="130"/>
      <c r="E705" s="32"/>
      <c r="F705" s="97"/>
      <c r="G705" s="44"/>
      <c r="H705" s="42"/>
      <c r="I705" s="104"/>
    </row>
    <row r="706" spans="1:9" s="39" customFormat="1" ht="15.75" customHeight="1" x14ac:dyDescent="0.25">
      <c r="A706" s="104"/>
      <c r="B706" s="38"/>
      <c r="C706" s="94"/>
      <c r="D706" s="130"/>
      <c r="E706" s="32"/>
      <c r="F706" s="97"/>
      <c r="G706" s="44"/>
      <c r="H706" s="42"/>
      <c r="I706" s="104"/>
    </row>
    <row r="707" spans="1:9" s="39" customFormat="1" ht="15.75" customHeight="1" x14ac:dyDescent="0.25">
      <c r="A707" s="104"/>
      <c r="B707" s="38"/>
      <c r="C707" s="94"/>
      <c r="D707" s="130"/>
      <c r="E707" s="32"/>
      <c r="F707" s="97"/>
      <c r="G707" s="44"/>
      <c r="H707" s="42"/>
      <c r="I707" s="104"/>
    </row>
    <row r="708" spans="1:9" s="39" customFormat="1" ht="15.75" customHeight="1" x14ac:dyDescent="0.25">
      <c r="A708" s="104"/>
      <c r="B708" s="38"/>
      <c r="C708" s="94"/>
      <c r="D708" s="130"/>
      <c r="E708" s="32"/>
      <c r="F708" s="97"/>
      <c r="G708" s="44"/>
      <c r="H708" s="42"/>
      <c r="I708" s="104"/>
    </row>
    <row r="709" spans="1:9" s="39" customFormat="1" ht="15.75" customHeight="1" x14ac:dyDescent="0.25">
      <c r="A709" s="104"/>
      <c r="B709" s="38"/>
      <c r="C709" s="94"/>
      <c r="D709" s="130"/>
      <c r="E709" s="32"/>
      <c r="F709" s="97"/>
      <c r="G709" s="44"/>
      <c r="H709" s="42"/>
      <c r="I709" s="104"/>
    </row>
    <row r="710" spans="1:9" s="39" customFormat="1" ht="15.75" customHeight="1" x14ac:dyDescent="0.25">
      <c r="A710" s="104"/>
      <c r="B710" s="38"/>
      <c r="C710" s="94"/>
      <c r="D710" s="130"/>
      <c r="E710" s="32"/>
      <c r="F710" s="97"/>
      <c r="G710" s="44"/>
      <c r="H710" s="42"/>
      <c r="I710" s="104"/>
    </row>
    <row r="711" spans="1:9" s="39" customFormat="1" ht="15.75" customHeight="1" x14ac:dyDescent="0.25">
      <c r="A711" s="104"/>
      <c r="B711" s="38"/>
      <c r="C711" s="94"/>
      <c r="D711" s="130"/>
      <c r="E711" s="32"/>
      <c r="F711" s="97"/>
      <c r="G711" s="44"/>
      <c r="H711" s="42"/>
      <c r="I711" s="104"/>
    </row>
    <row r="712" spans="1:9" s="39" customFormat="1" ht="15.75" customHeight="1" x14ac:dyDescent="0.25">
      <c r="A712" s="104"/>
      <c r="B712" s="38"/>
      <c r="C712" s="94"/>
      <c r="D712" s="130"/>
      <c r="E712" s="32"/>
      <c r="F712" s="97"/>
      <c r="G712" s="44"/>
      <c r="H712" s="42"/>
      <c r="I712" s="104"/>
    </row>
    <row r="713" spans="1:9" s="39" customFormat="1" ht="15.75" customHeight="1" x14ac:dyDescent="0.25">
      <c r="A713" s="104"/>
      <c r="B713" s="38"/>
      <c r="C713" s="94"/>
      <c r="D713" s="130"/>
      <c r="E713" s="32"/>
      <c r="F713" s="97"/>
      <c r="G713" s="44"/>
      <c r="H713" s="42"/>
      <c r="I713" s="104"/>
    </row>
    <row r="714" spans="1:9" s="39" customFormat="1" ht="15.75" customHeight="1" x14ac:dyDescent="0.25">
      <c r="A714" s="104"/>
      <c r="B714" s="38"/>
      <c r="C714" s="94"/>
      <c r="D714" s="130"/>
      <c r="E714" s="32"/>
      <c r="F714" s="97"/>
      <c r="G714" s="44"/>
      <c r="H714" s="42"/>
      <c r="I714" s="104"/>
    </row>
    <row r="715" spans="1:9" s="39" customFormat="1" ht="15.75" customHeight="1" x14ac:dyDescent="0.25">
      <c r="A715" s="104"/>
      <c r="B715" s="38"/>
      <c r="C715" s="94"/>
      <c r="D715" s="130"/>
      <c r="E715" s="32"/>
      <c r="F715" s="97"/>
      <c r="G715" s="44"/>
      <c r="H715" s="42"/>
      <c r="I715" s="104"/>
    </row>
    <row r="716" spans="1:9" s="39" customFormat="1" ht="15.75" customHeight="1" x14ac:dyDescent="0.25">
      <c r="A716" s="104"/>
      <c r="B716" s="38"/>
      <c r="C716" s="94"/>
      <c r="D716" s="130"/>
      <c r="E716" s="32"/>
      <c r="F716" s="97"/>
      <c r="G716" s="44"/>
      <c r="H716" s="42"/>
      <c r="I716" s="104"/>
    </row>
    <row r="717" spans="1:9" s="39" customFormat="1" ht="15.75" customHeight="1" x14ac:dyDescent="0.25">
      <c r="A717" s="104"/>
      <c r="B717" s="38"/>
      <c r="C717" s="94"/>
      <c r="D717" s="130"/>
      <c r="E717" s="32"/>
      <c r="F717" s="97"/>
      <c r="G717" s="44"/>
      <c r="H717" s="42"/>
      <c r="I717" s="104"/>
    </row>
    <row r="718" spans="1:9" s="39" customFormat="1" ht="15.75" customHeight="1" x14ac:dyDescent="0.25">
      <c r="A718" s="104"/>
      <c r="B718" s="38"/>
      <c r="C718" s="94"/>
      <c r="D718" s="130"/>
      <c r="E718" s="32"/>
      <c r="F718" s="97"/>
      <c r="G718" s="44"/>
      <c r="H718" s="42"/>
      <c r="I718" s="104"/>
    </row>
    <row r="719" spans="1:9" s="39" customFormat="1" ht="15.75" customHeight="1" x14ac:dyDescent="0.25">
      <c r="A719" s="104"/>
      <c r="B719" s="38"/>
      <c r="C719" s="94"/>
      <c r="D719" s="130"/>
      <c r="E719" s="32"/>
      <c r="F719" s="97"/>
      <c r="G719" s="44"/>
      <c r="H719" s="42"/>
      <c r="I719" s="104"/>
    </row>
    <row r="720" spans="1:9" s="39" customFormat="1" ht="15.75" customHeight="1" x14ac:dyDescent="0.25">
      <c r="A720" s="104"/>
      <c r="B720" s="38"/>
      <c r="C720" s="94"/>
      <c r="D720" s="130"/>
      <c r="E720" s="32"/>
      <c r="F720" s="97"/>
      <c r="G720" s="44"/>
      <c r="H720" s="42"/>
      <c r="I720" s="104"/>
    </row>
    <row r="721" spans="1:9" s="39" customFormat="1" ht="15.75" customHeight="1" x14ac:dyDescent="0.25">
      <c r="A721" s="104"/>
      <c r="B721" s="38"/>
      <c r="C721" s="94"/>
      <c r="D721" s="130"/>
      <c r="E721" s="32"/>
      <c r="F721" s="97"/>
      <c r="G721" s="44"/>
      <c r="H721" s="42"/>
      <c r="I721" s="104"/>
    </row>
    <row r="722" spans="1:9" s="39" customFormat="1" ht="15.75" customHeight="1" x14ac:dyDescent="0.25">
      <c r="A722" s="104"/>
      <c r="B722" s="38"/>
      <c r="C722" s="94"/>
      <c r="D722" s="130"/>
      <c r="E722" s="32"/>
      <c r="F722" s="97"/>
      <c r="G722" s="44"/>
      <c r="H722" s="42"/>
      <c r="I722" s="104"/>
    </row>
    <row r="723" spans="1:9" s="39" customFormat="1" ht="15.75" customHeight="1" x14ac:dyDescent="0.25">
      <c r="A723" s="104"/>
      <c r="B723" s="38"/>
      <c r="C723" s="94"/>
      <c r="D723" s="130"/>
      <c r="E723" s="32"/>
      <c r="F723" s="97"/>
      <c r="G723" s="44"/>
      <c r="H723" s="42"/>
      <c r="I723" s="104"/>
    </row>
    <row r="724" spans="1:9" s="39" customFormat="1" ht="15.75" customHeight="1" x14ac:dyDescent="0.25">
      <c r="A724" s="104"/>
      <c r="B724" s="38"/>
      <c r="C724" s="94"/>
      <c r="D724" s="130"/>
      <c r="E724" s="32"/>
      <c r="F724" s="97"/>
      <c r="G724" s="44"/>
      <c r="H724" s="42"/>
      <c r="I724" s="104"/>
    </row>
    <row r="725" spans="1:9" s="39" customFormat="1" ht="15.75" customHeight="1" x14ac:dyDescent="0.25">
      <c r="A725" s="104"/>
      <c r="B725" s="38"/>
      <c r="C725" s="94"/>
      <c r="D725" s="130"/>
      <c r="E725" s="32"/>
      <c r="F725" s="97"/>
      <c r="G725" s="44"/>
      <c r="H725" s="42"/>
      <c r="I725" s="104"/>
    </row>
    <row r="726" spans="1:9" s="39" customFormat="1" ht="15.75" customHeight="1" x14ac:dyDescent="0.25">
      <c r="A726" s="104"/>
      <c r="B726" s="38"/>
      <c r="C726" s="94"/>
      <c r="D726" s="130"/>
      <c r="E726" s="32"/>
      <c r="F726" s="97"/>
      <c r="G726" s="44"/>
      <c r="H726" s="42"/>
      <c r="I726" s="104"/>
    </row>
    <row r="727" spans="1:9" s="39" customFormat="1" ht="15.75" customHeight="1" x14ac:dyDescent="0.25">
      <c r="A727" s="104"/>
      <c r="B727" s="38"/>
      <c r="C727" s="94"/>
      <c r="D727" s="130"/>
      <c r="E727" s="32"/>
      <c r="F727" s="97"/>
      <c r="G727" s="44"/>
      <c r="H727" s="42"/>
      <c r="I727" s="104"/>
    </row>
    <row r="728" spans="1:9" s="39" customFormat="1" ht="15.75" customHeight="1" x14ac:dyDescent="0.25">
      <c r="A728" s="104"/>
      <c r="B728" s="38"/>
      <c r="C728" s="94"/>
      <c r="D728" s="130"/>
      <c r="E728" s="32"/>
      <c r="F728" s="97"/>
      <c r="G728" s="44"/>
      <c r="H728" s="42"/>
      <c r="I728" s="104"/>
    </row>
    <row r="729" spans="1:9" s="39" customFormat="1" ht="15.75" customHeight="1" x14ac:dyDescent="0.25">
      <c r="A729" s="104"/>
      <c r="B729" s="38"/>
      <c r="C729" s="94"/>
      <c r="D729" s="130"/>
      <c r="E729" s="32"/>
      <c r="F729" s="97"/>
      <c r="G729" s="44"/>
      <c r="H729" s="42"/>
      <c r="I729" s="104"/>
    </row>
    <row r="730" spans="1:9" s="39" customFormat="1" ht="15.75" customHeight="1" x14ac:dyDescent="0.25">
      <c r="A730" s="104"/>
      <c r="B730" s="38"/>
      <c r="C730" s="94"/>
      <c r="D730" s="130"/>
      <c r="E730" s="32"/>
      <c r="F730" s="97"/>
      <c r="G730" s="44"/>
      <c r="H730" s="42"/>
      <c r="I730" s="104"/>
    </row>
    <row r="731" spans="1:9" s="39" customFormat="1" ht="15.75" customHeight="1" x14ac:dyDescent="0.25">
      <c r="A731" s="104"/>
      <c r="B731" s="38"/>
      <c r="C731" s="94"/>
      <c r="D731" s="130"/>
      <c r="E731" s="32"/>
      <c r="F731" s="97"/>
      <c r="G731" s="44"/>
      <c r="H731" s="42"/>
      <c r="I731" s="104"/>
    </row>
    <row r="732" spans="1:9" s="39" customFormat="1" ht="15.75" customHeight="1" x14ac:dyDescent="0.25">
      <c r="A732" s="104"/>
      <c r="B732" s="38"/>
      <c r="C732" s="94"/>
      <c r="D732" s="130"/>
      <c r="E732" s="32"/>
      <c r="F732" s="97"/>
      <c r="G732" s="44"/>
      <c r="H732" s="42"/>
      <c r="I732" s="104"/>
    </row>
    <row r="733" spans="1:9" s="39" customFormat="1" ht="15.75" customHeight="1" x14ac:dyDescent="0.25">
      <c r="A733" s="104"/>
      <c r="B733" s="38"/>
      <c r="C733" s="94"/>
      <c r="D733" s="130"/>
      <c r="E733" s="32"/>
      <c r="F733" s="97"/>
      <c r="G733" s="44"/>
      <c r="H733" s="42"/>
      <c r="I733" s="104"/>
    </row>
    <row r="734" spans="1:9" s="39" customFormat="1" ht="15.75" customHeight="1" x14ac:dyDescent="0.25">
      <c r="A734" s="104"/>
      <c r="B734" s="38"/>
      <c r="C734" s="94"/>
      <c r="D734" s="130"/>
      <c r="E734" s="32"/>
      <c r="F734" s="97"/>
      <c r="G734" s="44"/>
      <c r="H734" s="42"/>
      <c r="I734" s="104"/>
    </row>
    <row r="735" spans="1:9" s="39" customFormat="1" ht="15.75" customHeight="1" x14ac:dyDescent="0.25">
      <c r="A735" s="104"/>
      <c r="B735" s="38"/>
      <c r="C735" s="94"/>
      <c r="D735" s="130"/>
      <c r="E735" s="32"/>
      <c r="F735" s="97"/>
      <c r="G735" s="44"/>
      <c r="H735" s="42"/>
      <c r="I735" s="104"/>
    </row>
    <row r="736" spans="1:9" s="39" customFormat="1" ht="15.75" customHeight="1" x14ac:dyDescent="0.25">
      <c r="A736" s="104"/>
      <c r="B736" s="38"/>
      <c r="C736" s="94"/>
      <c r="D736" s="130"/>
      <c r="E736" s="32"/>
      <c r="F736" s="97"/>
      <c r="G736" s="44"/>
      <c r="H736" s="42"/>
      <c r="I736" s="104"/>
    </row>
    <row r="737" spans="1:9" s="39" customFormat="1" ht="15.75" customHeight="1" x14ac:dyDescent="0.25">
      <c r="A737" s="104"/>
      <c r="B737" s="38"/>
      <c r="C737" s="94"/>
      <c r="D737" s="130"/>
      <c r="E737" s="32"/>
      <c r="F737" s="97"/>
      <c r="G737" s="44"/>
      <c r="H737" s="42"/>
      <c r="I737" s="104"/>
    </row>
    <row r="738" spans="1:9" s="39" customFormat="1" ht="15.75" customHeight="1" x14ac:dyDescent="0.25">
      <c r="A738" s="104"/>
      <c r="B738" s="38"/>
      <c r="C738" s="94"/>
      <c r="D738" s="130"/>
      <c r="E738" s="32"/>
      <c r="F738" s="97"/>
      <c r="G738" s="44"/>
      <c r="H738" s="42"/>
      <c r="I738" s="104"/>
    </row>
    <row r="739" spans="1:9" s="39" customFormat="1" ht="15.75" customHeight="1" x14ac:dyDescent="0.25">
      <c r="A739" s="104"/>
      <c r="B739" s="38"/>
      <c r="C739" s="94"/>
      <c r="D739" s="130"/>
      <c r="E739" s="32"/>
      <c r="F739" s="97"/>
      <c r="G739" s="44"/>
      <c r="H739" s="42"/>
      <c r="I739" s="104"/>
    </row>
    <row r="740" spans="1:9" s="39" customFormat="1" ht="15.75" customHeight="1" x14ac:dyDescent="0.25">
      <c r="A740" s="104"/>
      <c r="B740" s="38"/>
      <c r="C740" s="94"/>
      <c r="D740" s="130"/>
      <c r="E740" s="32"/>
      <c r="F740" s="97"/>
      <c r="G740" s="44"/>
      <c r="H740" s="42"/>
      <c r="I740" s="104"/>
    </row>
    <row r="741" spans="1:9" s="39" customFormat="1" ht="15.75" customHeight="1" x14ac:dyDescent="0.25">
      <c r="A741" s="104"/>
      <c r="B741" s="38"/>
      <c r="C741" s="94"/>
      <c r="D741" s="130"/>
      <c r="E741" s="32"/>
      <c r="F741" s="97"/>
      <c r="G741" s="44"/>
      <c r="H741" s="42"/>
      <c r="I741" s="104"/>
    </row>
    <row r="742" spans="1:9" s="39" customFormat="1" ht="15.75" customHeight="1" x14ac:dyDescent="0.25">
      <c r="A742" s="104"/>
      <c r="B742" s="38"/>
      <c r="C742" s="94"/>
      <c r="D742" s="130"/>
      <c r="E742" s="32"/>
      <c r="F742" s="97"/>
      <c r="G742" s="44"/>
      <c r="H742" s="42"/>
      <c r="I742" s="104"/>
    </row>
    <row r="743" spans="1:9" s="39" customFormat="1" ht="15.75" customHeight="1" x14ac:dyDescent="0.25">
      <c r="A743" s="104"/>
      <c r="B743" s="38"/>
      <c r="C743" s="94"/>
      <c r="D743" s="130"/>
      <c r="E743" s="32"/>
      <c r="F743" s="97"/>
      <c r="G743" s="44"/>
      <c r="H743" s="42"/>
      <c r="I743" s="104"/>
    </row>
    <row r="744" spans="1:9" s="39" customFormat="1" ht="15.75" customHeight="1" x14ac:dyDescent="0.25">
      <c r="A744" s="104"/>
      <c r="B744" s="38"/>
      <c r="C744" s="94"/>
      <c r="D744" s="130"/>
      <c r="E744" s="32"/>
      <c r="F744" s="97"/>
      <c r="G744" s="44"/>
      <c r="H744" s="42"/>
      <c r="I744" s="104"/>
    </row>
    <row r="745" spans="1:9" s="39" customFormat="1" ht="15.75" customHeight="1" x14ac:dyDescent="0.25">
      <c r="A745" s="104"/>
      <c r="B745" s="38"/>
      <c r="C745" s="94"/>
      <c r="D745" s="130"/>
      <c r="E745" s="32"/>
      <c r="F745" s="97"/>
      <c r="G745" s="44"/>
      <c r="H745" s="42"/>
      <c r="I745" s="104"/>
    </row>
    <row r="746" spans="1:9" s="39" customFormat="1" ht="15.75" customHeight="1" x14ac:dyDescent="0.25">
      <c r="A746" s="104"/>
      <c r="B746" s="38"/>
      <c r="C746" s="94"/>
      <c r="D746" s="130"/>
      <c r="E746" s="32"/>
      <c r="F746" s="97"/>
      <c r="G746" s="44"/>
      <c r="H746" s="42"/>
      <c r="I746" s="104"/>
    </row>
    <row r="747" spans="1:9" s="39" customFormat="1" ht="15.75" customHeight="1" x14ac:dyDescent="0.25">
      <c r="A747" s="104"/>
      <c r="B747" s="38"/>
      <c r="C747" s="94"/>
      <c r="D747" s="130"/>
      <c r="E747" s="32"/>
      <c r="F747" s="97"/>
      <c r="G747" s="44"/>
      <c r="H747" s="42"/>
      <c r="I747" s="104"/>
    </row>
    <row r="748" spans="1:9" s="39" customFormat="1" ht="15.75" customHeight="1" x14ac:dyDescent="0.25">
      <c r="A748" s="104"/>
      <c r="B748" s="38"/>
      <c r="C748" s="94"/>
      <c r="D748" s="130"/>
      <c r="E748" s="32"/>
      <c r="F748" s="97"/>
      <c r="G748" s="44"/>
      <c r="H748" s="42"/>
      <c r="I748" s="104"/>
    </row>
    <row r="749" spans="1:9" s="39" customFormat="1" ht="15.75" customHeight="1" x14ac:dyDescent="0.25">
      <c r="A749" s="104"/>
      <c r="B749" s="38"/>
      <c r="C749" s="94"/>
      <c r="D749" s="130"/>
      <c r="E749" s="32"/>
      <c r="F749" s="97"/>
      <c r="G749" s="44"/>
      <c r="H749" s="42"/>
      <c r="I749" s="104"/>
    </row>
    <row r="750" spans="1:9" s="39" customFormat="1" ht="15.75" customHeight="1" x14ac:dyDescent="0.25">
      <c r="A750" s="104"/>
      <c r="B750" s="38"/>
      <c r="C750" s="94"/>
      <c r="D750" s="130"/>
      <c r="E750" s="32"/>
      <c r="F750" s="97"/>
      <c r="G750" s="44"/>
      <c r="H750" s="42"/>
      <c r="I750" s="104"/>
    </row>
    <row r="751" spans="1:9" s="39" customFormat="1" ht="15.75" customHeight="1" x14ac:dyDescent="0.25">
      <c r="A751" s="104"/>
      <c r="B751" s="38"/>
      <c r="C751" s="94"/>
      <c r="D751" s="130"/>
      <c r="E751" s="32"/>
      <c r="F751" s="97"/>
      <c r="G751" s="44"/>
      <c r="H751" s="42"/>
      <c r="I751" s="104"/>
    </row>
    <row r="752" spans="1:9" s="39" customFormat="1" ht="15.75" customHeight="1" x14ac:dyDescent="0.25">
      <c r="A752" s="104"/>
      <c r="B752" s="38"/>
      <c r="C752" s="94"/>
      <c r="D752" s="130"/>
      <c r="E752" s="32"/>
      <c r="F752" s="97"/>
      <c r="G752" s="44"/>
      <c r="H752" s="42"/>
      <c r="I752" s="104"/>
    </row>
    <row r="753" spans="1:9" s="39" customFormat="1" ht="15.75" customHeight="1" x14ac:dyDescent="0.25">
      <c r="A753" s="104"/>
      <c r="B753" s="38"/>
      <c r="C753" s="94"/>
      <c r="D753" s="130"/>
      <c r="E753" s="32"/>
      <c r="F753" s="97"/>
      <c r="G753" s="44"/>
      <c r="H753" s="42"/>
      <c r="I753" s="104"/>
    </row>
    <row r="754" spans="1:9" s="39" customFormat="1" ht="15.75" customHeight="1" x14ac:dyDescent="0.25">
      <c r="A754" s="104"/>
      <c r="B754" s="38"/>
      <c r="C754" s="94"/>
      <c r="D754" s="130"/>
      <c r="E754" s="32"/>
      <c r="F754" s="97"/>
      <c r="G754" s="44"/>
      <c r="H754" s="42"/>
      <c r="I754" s="104"/>
    </row>
    <row r="755" spans="1:9" s="39" customFormat="1" ht="15.75" customHeight="1" x14ac:dyDescent="0.25">
      <c r="A755" s="104"/>
      <c r="B755" s="38"/>
      <c r="C755" s="94"/>
      <c r="D755" s="130"/>
      <c r="E755" s="32"/>
      <c r="F755" s="97"/>
      <c r="G755" s="44"/>
      <c r="H755" s="42"/>
      <c r="I755" s="104"/>
    </row>
    <row r="756" spans="1:9" s="39" customFormat="1" ht="15.75" customHeight="1" x14ac:dyDescent="0.25">
      <c r="A756" s="104"/>
      <c r="B756" s="38"/>
      <c r="C756" s="94"/>
      <c r="D756" s="130"/>
      <c r="E756" s="32"/>
      <c r="F756" s="97"/>
      <c r="G756" s="44"/>
      <c r="H756" s="42"/>
      <c r="I756" s="104"/>
    </row>
    <row r="757" spans="1:9" s="39" customFormat="1" ht="15.75" customHeight="1" x14ac:dyDescent="0.25">
      <c r="A757" s="104"/>
      <c r="B757" s="38"/>
      <c r="C757" s="94"/>
      <c r="D757" s="130"/>
      <c r="E757" s="32"/>
      <c r="F757" s="97"/>
      <c r="G757" s="44"/>
      <c r="H757" s="42"/>
      <c r="I757" s="104"/>
    </row>
    <row r="758" spans="1:9" s="39" customFormat="1" ht="15.75" customHeight="1" x14ac:dyDescent="0.25">
      <c r="A758" s="104"/>
      <c r="B758" s="38"/>
      <c r="C758" s="94"/>
      <c r="D758" s="130"/>
      <c r="E758" s="32"/>
      <c r="F758" s="97"/>
      <c r="G758" s="44"/>
      <c r="H758" s="42"/>
      <c r="I758" s="104"/>
    </row>
    <row r="759" spans="1:9" s="39" customFormat="1" ht="15.75" customHeight="1" x14ac:dyDescent="0.25">
      <c r="A759" s="104"/>
      <c r="B759" s="38"/>
      <c r="C759" s="94"/>
      <c r="D759" s="130"/>
      <c r="E759" s="32"/>
      <c r="F759" s="97"/>
      <c r="G759" s="44"/>
      <c r="H759" s="42"/>
      <c r="I759" s="104"/>
    </row>
    <row r="760" spans="1:9" s="39" customFormat="1" ht="15.75" customHeight="1" x14ac:dyDescent="0.25">
      <c r="A760" s="104"/>
      <c r="B760" s="38"/>
      <c r="C760" s="94"/>
      <c r="D760" s="130"/>
      <c r="E760" s="32"/>
      <c r="F760" s="97"/>
      <c r="G760" s="44"/>
      <c r="H760" s="42"/>
      <c r="I760" s="104"/>
    </row>
    <row r="761" spans="1:9" s="39" customFormat="1" ht="15.75" customHeight="1" x14ac:dyDescent="0.25">
      <c r="A761" s="104"/>
      <c r="B761" s="38"/>
      <c r="C761" s="94"/>
      <c r="D761" s="130"/>
      <c r="E761" s="32"/>
      <c r="F761" s="97"/>
      <c r="G761" s="44"/>
      <c r="H761" s="42"/>
      <c r="I761" s="104"/>
    </row>
    <row r="762" spans="1:9" s="39" customFormat="1" ht="15.75" customHeight="1" x14ac:dyDescent="0.25">
      <c r="A762" s="104"/>
      <c r="B762" s="38"/>
      <c r="C762" s="94"/>
      <c r="D762" s="130"/>
      <c r="E762" s="32"/>
      <c r="F762" s="97"/>
      <c r="G762" s="44"/>
      <c r="H762" s="42"/>
      <c r="I762" s="104"/>
    </row>
    <row r="763" spans="1:9" s="39" customFormat="1" ht="15.75" customHeight="1" x14ac:dyDescent="0.25">
      <c r="A763" s="104"/>
      <c r="B763" s="38"/>
      <c r="C763" s="94"/>
      <c r="D763" s="130"/>
      <c r="E763" s="32"/>
      <c r="F763" s="97"/>
      <c r="G763" s="44"/>
      <c r="H763" s="42"/>
      <c r="I763" s="104"/>
    </row>
    <row r="764" spans="1:9" s="39" customFormat="1" ht="15.75" customHeight="1" x14ac:dyDescent="0.25">
      <c r="A764" s="104"/>
      <c r="B764" s="38"/>
      <c r="C764" s="94"/>
      <c r="D764" s="130"/>
      <c r="E764" s="32"/>
      <c r="F764" s="97"/>
      <c r="G764" s="44"/>
      <c r="H764" s="42"/>
      <c r="I764" s="104"/>
    </row>
    <row r="765" spans="1:9" s="39" customFormat="1" ht="15.75" customHeight="1" x14ac:dyDescent="0.25">
      <c r="A765" s="104"/>
      <c r="B765" s="38"/>
      <c r="C765" s="94"/>
      <c r="D765" s="130"/>
      <c r="E765" s="32"/>
      <c r="F765" s="97"/>
      <c r="G765" s="44"/>
      <c r="H765" s="42"/>
      <c r="I765" s="104"/>
    </row>
    <row r="766" spans="1:9" s="39" customFormat="1" ht="15.75" customHeight="1" x14ac:dyDescent="0.25">
      <c r="A766" s="104"/>
      <c r="B766" s="38"/>
      <c r="C766" s="94"/>
      <c r="D766" s="130"/>
      <c r="E766" s="32"/>
      <c r="F766" s="97"/>
      <c r="G766" s="44"/>
      <c r="H766" s="42"/>
      <c r="I766" s="104"/>
    </row>
    <row r="767" spans="1:9" s="39" customFormat="1" ht="15.75" customHeight="1" x14ac:dyDescent="0.25">
      <c r="A767" s="104"/>
      <c r="B767" s="38"/>
      <c r="C767" s="94"/>
      <c r="D767" s="130"/>
      <c r="E767" s="32"/>
      <c r="F767" s="97"/>
      <c r="G767" s="44"/>
      <c r="H767" s="42"/>
      <c r="I767" s="104"/>
    </row>
    <row r="768" spans="1:9" s="39" customFormat="1" ht="15.75" customHeight="1" x14ac:dyDescent="0.25">
      <c r="A768" s="104"/>
      <c r="B768" s="38"/>
      <c r="C768" s="94"/>
      <c r="D768" s="130"/>
      <c r="E768" s="32"/>
      <c r="F768" s="97"/>
      <c r="G768" s="44"/>
      <c r="H768" s="42"/>
      <c r="I768" s="104"/>
    </row>
    <row r="769" spans="1:9" s="39" customFormat="1" ht="15.75" customHeight="1" x14ac:dyDescent="0.25">
      <c r="A769" s="104"/>
      <c r="B769" s="38"/>
      <c r="C769" s="94"/>
      <c r="D769" s="130"/>
      <c r="E769" s="32"/>
      <c r="F769" s="97"/>
      <c r="G769" s="44"/>
      <c r="H769" s="42"/>
      <c r="I769" s="104"/>
    </row>
    <row r="770" spans="1:9" s="39" customFormat="1" ht="15.75" customHeight="1" x14ac:dyDescent="0.25">
      <c r="A770" s="104"/>
      <c r="B770" s="38"/>
      <c r="C770" s="94"/>
      <c r="D770" s="130"/>
      <c r="E770" s="32"/>
      <c r="F770" s="97"/>
      <c r="G770" s="44"/>
      <c r="H770" s="42"/>
      <c r="I770" s="104"/>
    </row>
    <row r="771" spans="1:9" s="39" customFormat="1" ht="15.75" customHeight="1" x14ac:dyDescent="0.25">
      <c r="A771" s="104"/>
      <c r="B771" s="38"/>
      <c r="C771" s="94"/>
      <c r="D771" s="130"/>
      <c r="E771" s="32"/>
      <c r="F771" s="97"/>
      <c r="G771" s="44"/>
      <c r="H771" s="42"/>
      <c r="I771" s="104"/>
    </row>
    <row r="772" spans="1:9" s="39" customFormat="1" ht="15.75" customHeight="1" x14ac:dyDescent="0.25">
      <c r="A772" s="104"/>
      <c r="B772" s="38"/>
      <c r="C772" s="94"/>
      <c r="D772" s="130"/>
      <c r="E772" s="32"/>
      <c r="F772" s="97"/>
      <c r="G772" s="44"/>
      <c r="H772" s="42"/>
      <c r="I772" s="104"/>
    </row>
    <row r="773" spans="1:9" s="39" customFormat="1" ht="15.75" customHeight="1" x14ac:dyDescent="0.25">
      <c r="A773" s="104"/>
      <c r="B773" s="38"/>
      <c r="C773" s="94"/>
      <c r="D773" s="130"/>
      <c r="E773" s="32"/>
      <c r="F773" s="97"/>
      <c r="G773" s="44"/>
      <c r="H773" s="42"/>
      <c r="I773" s="104"/>
    </row>
    <row r="774" spans="1:9" s="39" customFormat="1" ht="15.75" customHeight="1" x14ac:dyDescent="0.25">
      <c r="A774" s="104"/>
      <c r="B774" s="38"/>
      <c r="C774" s="94"/>
      <c r="D774" s="130"/>
      <c r="E774" s="32"/>
      <c r="F774" s="97"/>
      <c r="G774" s="44"/>
      <c r="H774" s="42"/>
      <c r="I774" s="104"/>
    </row>
    <row r="775" spans="1:9" s="39" customFormat="1" ht="15.75" customHeight="1" x14ac:dyDescent="0.25">
      <c r="A775" s="104"/>
      <c r="B775" s="38"/>
      <c r="C775" s="94"/>
      <c r="D775" s="130"/>
      <c r="E775" s="32"/>
      <c r="F775" s="97"/>
      <c r="G775" s="44"/>
      <c r="H775" s="42"/>
      <c r="I775" s="104"/>
    </row>
    <row r="776" spans="1:9" s="39" customFormat="1" ht="15.75" customHeight="1" x14ac:dyDescent="0.25">
      <c r="A776" s="104"/>
      <c r="B776" s="38"/>
      <c r="C776" s="94"/>
      <c r="D776" s="130"/>
      <c r="E776" s="32"/>
      <c r="F776" s="97"/>
      <c r="G776" s="44"/>
      <c r="H776" s="42"/>
      <c r="I776" s="104"/>
    </row>
    <row r="777" spans="1:9" s="39" customFormat="1" ht="15.75" customHeight="1" x14ac:dyDescent="0.25">
      <c r="A777" s="104"/>
      <c r="B777" s="38"/>
      <c r="C777" s="94"/>
      <c r="D777" s="130"/>
      <c r="E777" s="32"/>
      <c r="F777" s="97"/>
      <c r="G777" s="44"/>
      <c r="H777" s="42"/>
      <c r="I777" s="104"/>
    </row>
    <row r="778" spans="1:9" s="39" customFormat="1" ht="15.75" customHeight="1" x14ac:dyDescent="0.25">
      <c r="A778" s="104"/>
      <c r="B778" s="38"/>
      <c r="C778" s="94"/>
      <c r="D778" s="130"/>
      <c r="E778" s="32"/>
      <c r="F778" s="97"/>
      <c r="G778" s="44"/>
      <c r="H778" s="42"/>
      <c r="I778" s="104"/>
    </row>
    <row r="779" spans="1:9" s="39" customFormat="1" ht="15.75" customHeight="1" x14ac:dyDescent="0.25">
      <c r="A779" s="104"/>
      <c r="B779" s="38"/>
      <c r="C779" s="94"/>
      <c r="D779" s="130"/>
      <c r="E779" s="32"/>
      <c r="F779" s="97"/>
      <c r="G779" s="44"/>
      <c r="H779" s="42"/>
      <c r="I779" s="104"/>
    </row>
    <row r="780" spans="1:9" s="39" customFormat="1" ht="15.75" customHeight="1" x14ac:dyDescent="0.25">
      <c r="A780" s="104"/>
      <c r="B780" s="38"/>
      <c r="C780" s="94"/>
      <c r="D780" s="130"/>
      <c r="E780" s="32"/>
      <c r="F780" s="97"/>
      <c r="G780" s="44"/>
      <c r="H780" s="42"/>
      <c r="I780" s="104"/>
    </row>
    <row r="781" spans="1:9" s="39" customFormat="1" ht="15.75" customHeight="1" x14ac:dyDescent="0.25">
      <c r="A781" s="104"/>
      <c r="B781" s="38"/>
      <c r="C781" s="94"/>
      <c r="D781" s="130"/>
      <c r="E781" s="32"/>
      <c r="F781" s="97"/>
      <c r="G781" s="44"/>
      <c r="H781" s="42"/>
      <c r="I781" s="104"/>
    </row>
    <row r="782" spans="1:9" s="39" customFormat="1" ht="15.75" customHeight="1" x14ac:dyDescent="0.25">
      <c r="A782" s="104"/>
      <c r="B782" s="38"/>
      <c r="C782" s="94"/>
      <c r="D782" s="130"/>
      <c r="E782" s="32"/>
      <c r="F782" s="97"/>
      <c r="G782" s="44"/>
      <c r="H782" s="42"/>
      <c r="I782" s="104"/>
    </row>
    <row r="783" spans="1:9" s="39" customFormat="1" ht="15.75" customHeight="1" x14ac:dyDescent="0.25">
      <c r="A783" s="104"/>
      <c r="B783" s="38"/>
      <c r="C783" s="94"/>
      <c r="D783" s="130"/>
      <c r="E783" s="32"/>
      <c r="F783" s="97"/>
      <c r="G783" s="44"/>
      <c r="H783" s="42"/>
      <c r="I783" s="104"/>
    </row>
    <row r="784" spans="1:9" s="39" customFormat="1" ht="15.75" customHeight="1" x14ac:dyDescent="0.25">
      <c r="A784" s="104"/>
      <c r="B784" s="38"/>
      <c r="C784" s="94"/>
      <c r="D784" s="130"/>
      <c r="E784" s="32"/>
      <c r="F784" s="97"/>
      <c r="G784" s="44"/>
      <c r="H784" s="42"/>
      <c r="I784" s="104"/>
    </row>
    <row r="785" spans="1:9" s="39" customFormat="1" ht="15.75" customHeight="1" x14ac:dyDescent="0.25">
      <c r="A785" s="104"/>
      <c r="B785" s="38"/>
      <c r="C785" s="94"/>
      <c r="D785" s="130"/>
      <c r="E785" s="32"/>
      <c r="F785" s="97"/>
      <c r="G785" s="44"/>
      <c r="H785" s="42"/>
      <c r="I785" s="104"/>
    </row>
    <row r="786" spans="1:9" s="39" customFormat="1" ht="15.75" customHeight="1" x14ac:dyDescent="0.25">
      <c r="A786" s="104"/>
      <c r="B786" s="38"/>
      <c r="C786" s="94"/>
      <c r="D786" s="130"/>
      <c r="E786" s="32"/>
      <c r="F786" s="97"/>
      <c r="G786" s="44"/>
      <c r="H786" s="42"/>
      <c r="I786" s="104"/>
    </row>
    <row r="787" spans="1:9" s="39" customFormat="1" ht="15.75" customHeight="1" x14ac:dyDescent="0.25">
      <c r="A787" s="104"/>
      <c r="B787" s="38"/>
      <c r="C787" s="94"/>
      <c r="D787" s="130"/>
      <c r="E787" s="32"/>
      <c r="F787" s="97"/>
      <c r="G787" s="44"/>
      <c r="H787" s="42"/>
      <c r="I787" s="104"/>
    </row>
    <row r="788" spans="1:9" s="39" customFormat="1" ht="15.75" customHeight="1" x14ac:dyDescent="0.25">
      <c r="A788" s="104"/>
      <c r="B788" s="38"/>
      <c r="C788" s="94"/>
      <c r="D788" s="130"/>
      <c r="E788" s="32"/>
      <c r="F788" s="97"/>
      <c r="G788" s="44"/>
      <c r="H788" s="42"/>
      <c r="I788" s="104"/>
    </row>
    <row r="789" spans="1:9" s="39" customFormat="1" ht="15.75" customHeight="1" x14ac:dyDescent="0.25">
      <c r="A789" s="104"/>
      <c r="B789" s="38"/>
      <c r="C789" s="94"/>
      <c r="D789" s="130"/>
      <c r="E789" s="32"/>
      <c r="F789" s="97"/>
      <c r="G789" s="44"/>
      <c r="H789" s="42"/>
      <c r="I789" s="104"/>
    </row>
    <row r="790" spans="1:9" s="39" customFormat="1" ht="15.75" customHeight="1" x14ac:dyDescent="0.25">
      <c r="A790" s="104"/>
      <c r="B790" s="38"/>
      <c r="C790" s="94"/>
      <c r="D790" s="130"/>
      <c r="E790" s="32"/>
      <c r="F790" s="97"/>
      <c r="G790" s="44"/>
      <c r="H790" s="42"/>
      <c r="I790" s="104"/>
    </row>
  </sheetData>
  <sheetProtection selectLockedCells="1"/>
  <mergeCells count="14">
    <mergeCell ref="F27:F32"/>
    <mergeCell ref="A38:A42"/>
    <mergeCell ref="F38:F42"/>
    <mergeCell ref="A1:B4"/>
    <mergeCell ref="H1:H2"/>
    <mergeCell ref="H3:H4"/>
    <mergeCell ref="A33:A37"/>
    <mergeCell ref="F33:F37"/>
    <mergeCell ref="A6:A32"/>
    <mergeCell ref="F6:F8"/>
    <mergeCell ref="F9:F14"/>
    <mergeCell ref="C1:G4"/>
    <mergeCell ref="F15:F20"/>
    <mergeCell ref="F21:F26"/>
  </mergeCells>
  <hyperlinks>
    <hyperlink ref="D8" r:id="rId1" xr:uid="{00000000-0004-0000-0100-000000000000}"/>
    <hyperlink ref="D9" r:id="rId2" xr:uid="{00000000-0004-0000-0100-000001000000}"/>
    <hyperlink ref="D10" r:id="rId3" xr:uid="{00000000-0004-0000-0100-000002000000}"/>
    <hyperlink ref="D11" r:id="rId4" xr:uid="{00000000-0004-0000-0100-000003000000}"/>
    <hyperlink ref="D12" r:id="rId5" xr:uid="{00000000-0004-0000-0100-000004000000}"/>
    <hyperlink ref="D13" r:id="rId6" xr:uid="{00000000-0004-0000-0100-000005000000}"/>
    <hyperlink ref="D14" r:id="rId7" xr:uid="{00000000-0004-0000-0100-000006000000}"/>
    <hyperlink ref="D15" r:id="rId8" xr:uid="{00000000-0004-0000-0100-000007000000}"/>
    <hyperlink ref="D16" r:id="rId9" xr:uid="{00000000-0004-0000-0100-000008000000}"/>
    <hyperlink ref="D17" r:id="rId10" xr:uid="{00000000-0004-0000-0100-000009000000}"/>
    <hyperlink ref="D18" r:id="rId11" xr:uid="{00000000-0004-0000-0100-00000A000000}"/>
    <hyperlink ref="D19" r:id="rId12" xr:uid="{00000000-0004-0000-0100-00000B000000}"/>
    <hyperlink ref="D20" r:id="rId13" xr:uid="{00000000-0004-0000-0100-00000C000000}"/>
    <hyperlink ref="D21" r:id="rId14" xr:uid="{00000000-0004-0000-0100-00000D000000}"/>
    <hyperlink ref="D22" r:id="rId15" xr:uid="{00000000-0004-0000-0100-00000E000000}"/>
    <hyperlink ref="D23" r:id="rId16" xr:uid="{00000000-0004-0000-0100-00000F000000}"/>
    <hyperlink ref="D24" r:id="rId17" xr:uid="{00000000-0004-0000-0100-000010000000}"/>
    <hyperlink ref="D25" r:id="rId18" xr:uid="{00000000-0004-0000-0100-000011000000}"/>
    <hyperlink ref="D26" r:id="rId19" xr:uid="{00000000-0004-0000-0100-000012000000}"/>
    <hyperlink ref="D27" r:id="rId20" xr:uid="{00000000-0004-0000-0100-000013000000}"/>
    <hyperlink ref="D28" r:id="rId21" xr:uid="{00000000-0004-0000-0100-000014000000}"/>
    <hyperlink ref="D29" r:id="rId22" xr:uid="{00000000-0004-0000-0100-000015000000}"/>
    <hyperlink ref="D30" r:id="rId23" xr:uid="{00000000-0004-0000-0100-000016000000}"/>
    <hyperlink ref="D31" r:id="rId24" xr:uid="{00000000-0004-0000-0100-000017000000}"/>
    <hyperlink ref="D32" r:id="rId25" xr:uid="{00000000-0004-0000-0100-000018000000}"/>
    <hyperlink ref="D33" r:id="rId26" xr:uid="{00000000-0004-0000-0100-000019000000}"/>
    <hyperlink ref="D34" r:id="rId27" xr:uid="{00000000-0004-0000-0100-00001A000000}"/>
    <hyperlink ref="D35" r:id="rId28" xr:uid="{00000000-0004-0000-0100-00001B000000}"/>
    <hyperlink ref="D36" r:id="rId29" xr:uid="{00000000-0004-0000-0100-00001C000000}"/>
    <hyperlink ref="D37" r:id="rId30" xr:uid="{00000000-0004-0000-0100-00001D000000}"/>
    <hyperlink ref="D38" r:id="rId31" xr:uid="{8B2F9FAC-D365-42F4-A400-DF715550FAF0}"/>
    <hyperlink ref="D39" r:id="rId32" xr:uid="{B770C362-3469-47B7-9321-6B658699BAB4}"/>
    <hyperlink ref="D40" r:id="rId33" xr:uid="{50039AD4-7B3E-46B0-B9A2-9F1A5527EA5E}"/>
    <hyperlink ref="D41" r:id="rId34" xr:uid="{E1DE2B28-3C7F-4CFF-9199-29577A26A112}"/>
    <hyperlink ref="D42" r:id="rId35" xr:uid="{67755DFD-5517-4BC5-BF27-8EF1B8864CE7}"/>
    <hyperlink ref="D7" r:id="rId36" xr:uid="{0CDAA063-D8D2-4F82-AB2C-AE50F44F7FCE}"/>
    <hyperlink ref="D6" r:id="rId37" xr:uid="{E0F98BD7-C91A-4227-9D5F-16EBEC5B7634}"/>
  </hyperlinks>
  <pageMargins left="0.7" right="0.7" top="0.75" bottom="0.75" header="0" footer="0"/>
  <pageSetup fitToHeight="0" orientation="portrait" r:id="rId38"/>
  <drawing r:id="rId3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A1:T920"/>
  <sheetViews>
    <sheetView showGridLines="0" workbookViewId="0">
      <pane ySplit="3" topLeftCell="A4" activePane="bottomLeft" state="frozen"/>
      <selection pane="bottomLeft" activeCell="J8" sqref="J8"/>
    </sheetView>
  </sheetViews>
  <sheetFormatPr defaultColWidth="14.42578125" defaultRowHeight="15" customHeight="1" x14ac:dyDescent="0.25"/>
  <cols>
    <col min="1" max="1" width="24.140625" style="2" customWidth="1"/>
    <col min="2" max="2" width="11" style="62" customWidth="1"/>
    <col min="3" max="3" width="46.7109375" style="2" customWidth="1"/>
    <col min="4" max="4" width="11.42578125" style="115" customWidth="1"/>
    <col min="5" max="5" width="15.7109375" style="2" customWidth="1"/>
    <col min="6" max="6" width="14.140625" style="2" customWidth="1"/>
    <col min="7" max="7" width="14.7109375" style="122" customWidth="1"/>
    <col min="8" max="8" width="8.42578125" style="63" customWidth="1"/>
    <col min="9" max="9" width="14.42578125" style="50" customWidth="1"/>
    <col min="10" max="20" width="14.42578125" style="2" customWidth="1"/>
    <col min="21" max="16384" width="14.42578125" style="2"/>
  </cols>
  <sheetData>
    <row r="1" spans="1:20" ht="20.100000000000001" customHeight="1" x14ac:dyDescent="0.25">
      <c r="A1" s="1175" t="s">
        <v>113</v>
      </c>
      <c r="B1" s="1175"/>
      <c r="C1" s="1176" t="s">
        <v>347</v>
      </c>
      <c r="D1" s="1176"/>
      <c r="E1" s="1177"/>
      <c r="F1" s="140">
        <v>51.894500000000001</v>
      </c>
      <c r="G1" s="1169">
        <v>0.25</v>
      </c>
      <c r="H1" s="65"/>
      <c r="I1" s="76"/>
      <c r="J1" s="22"/>
      <c r="K1" s="22"/>
      <c r="L1" s="22"/>
      <c r="M1" s="22"/>
      <c r="N1" s="22"/>
      <c r="O1" s="22"/>
      <c r="P1" s="22"/>
      <c r="Q1" s="22"/>
      <c r="R1" s="22"/>
      <c r="S1" s="22"/>
      <c r="T1" s="22"/>
    </row>
    <row r="2" spans="1:20" ht="20.100000000000001" customHeight="1" x14ac:dyDescent="0.3">
      <c r="A2" s="1175"/>
      <c r="B2" s="1175"/>
      <c r="C2" s="1178" t="s">
        <v>348</v>
      </c>
      <c r="D2" s="1178"/>
      <c r="E2" s="1179"/>
      <c r="F2" s="141">
        <v>44.978999999999999</v>
      </c>
      <c r="G2" s="1170"/>
      <c r="H2" s="66"/>
      <c r="I2" s="76"/>
      <c r="J2" s="22"/>
      <c r="K2" s="22"/>
      <c r="L2" s="22"/>
      <c r="M2" s="22"/>
      <c r="N2" s="22"/>
      <c r="O2" s="22"/>
      <c r="P2" s="22"/>
      <c r="Q2" s="22"/>
      <c r="R2" s="22"/>
      <c r="S2" s="22"/>
      <c r="T2" s="22"/>
    </row>
    <row r="3" spans="1:20" ht="29.25" customHeight="1" x14ac:dyDescent="0.25">
      <c r="A3" s="3" t="s">
        <v>0</v>
      </c>
      <c r="B3" s="46" t="s">
        <v>1</v>
      </c>
      <c r="C3" s="34" t="s">
        <v>327</v>
      </c>
      <c r="D3" s="34" t="s">
        <v>358</v>
      </c>
      <c r="E3" s="138" t="s">
        <v>366</v>
      </c>
      <c r="F3" s="138" t="s">
        <v>364</v>
      </c>
      <c r="G3" s="139" t="s">
        <v>367</v>
      </c>
      <c r="H3" s="67"/>
      <c r="I3" s="77" t="s">
        <v>3</v>
      </c>
      <c r="J3" s="22"/>
      <c r="K3" s="22"/>
      <c r="L3" s="22"/>
      <c r="M3" s="22"/>
      <c r="N3" s="22"/>
      <c r="O3" s="22"/>
      <c r="P3" s="22"/>
      <c r="Q3" s="22"/>
      <c r="R3" s="22"/>
      <c r="S3" s="22"/>
      <c r="T3" s="22"/>
    </row>
    <row r="4" spans="1:20" ht="25.5" customHeight="1" x14ac:dyDescent="0.3">
      <c r="A4" s="1171" t="s">
        <v>114</v>
      </c>
      <c r="B4" s="1171"/>
      <c r="C4" s="1172"/>
      <c r="D4" s="1172"/>
      <c r="E4" s="1172"/>
      <c r="F4" s="1172"/>
      <c r="G4" s="1172"/>
      <c r="H4" s="68"/>
      <c r="I4" s="54"/>
      <c r="J4" s="22"/>
      <c r="K4" s="22"/>
      <c r="L4" s="22"/>
      <c r="M4" s="22"/>
      <c r="N4" s="22"/>
      <c r="O4" s="22"/>
      <c r="P4" s="22"/>
      <c r="Q4" s="22"/>
      <c r="R4" s="22"/>
      <c r="S4" s="22"/>
      <c r="T4" s="22"/>
    </row>
    <row r="5" spans="1:20" ht="23.25" customHeight="1" x14ac:dyDescent="0.25">
      <c r="A5" s="1173"/>
      <c r="B5" s="1187" t="s">
        <v>115</v>
      </c>
      <c r="C5" s="1187"/>
      <c r="D5" s="1146" t="s">
        <v>359</v>
      </c>
      <c r="E5" s="1159">
        <f>963</f>
        <v>963</v>
      </c>
      <c r="F5" s="1160">
        <f>E5*F2</f>
        <v>43314.777000000002</v>
      </c>
      <c r="G5" s="1184">
        <f>F5*(1-G1)</f>
        <v>32486.082750000001</v>
      </c>
      <c r="H5" s="69"/>
      <c r="I5" s="79"/>
      <c r="J5" s="22"/>
      <c r="K5" s="22"/>
      <c r="L5" s="22"/>
      <c r="M5" s="22"/>
      <c r="N5" s="22"/>
      <c r="O5" s="22"/>
      <c r="P5" s="22"/>
      <c r="Q5" s="22"/>
      <c r="R5" s="22"/>
      <c r="S5" s="22"/>
      <c r="T5" s="22"/>
    </row>
    <row r="6" spans="1:20" s="115" customFormat="1" ht="21.95" customHeight="1" x14ac:dyDescent="0.25">
      <c r="A6" s="1173"/>
      <c r="B6" s="1190" t="s">
        <v>332</v>
      </c>
      <c r="C6" s="1190"/>
      <c r="D6" s="1147"/>
      <c r="E6" s="1159"/>
      <c r="F6" s="1160"/>
      <c r="G6" s="1164"/>
      <c r="H6" s="69"/>
      <c r="I6" s="114"/>
      <c r="J6" s="22"/>
      <c r="K6" s="22"/>
      <c r="L6" s="22"/>
      <c r="M6" s="22"/>
      <c r="N6" s="22"/>
      <c r="O6" s="22"/>
      <c r="P6" s="22"/>
      <c r="Q6" s="22"/>
      <c r="R6" s="22"/>
      <c r="S6" s="22"/>
      <c r="T6" s="22"/>
    </row>
    <row r="7" spans="1:20" ht="23.25" customHeight="1" x14ac:dyDescent="0.25">
      <c r="A7" s="1174"/>
      <c r="B7" s="1188" t="s">
        <v>116</v>
      </c>
      <c r="C7" s="1188"/>
      <c r="D7" s="1146" t="s">
        <v>359</v>
      </c>
      <c r="E7" s="1165">
        <f>1198</f>
        <v>1198</v>
      </c>
      <c r="F7" s="1132">
        <f>E7*F2</f>
        <v>53884.841999999997</v>
      </c>
      <c r="G7" s="1185">
        <f>F7*(1-G1)</f>
        <v>40413.631499999996</v>
      </c>
      <c r="H7" s="70"/>
      <c r="I7" s="80"/>
      <c r="J7" s="22"/>
      <c r="K7" s="22"/>
      <c r="L7" s="22"/>
      <c r="M7" s="22"/>
      <c r="N7" s="22"/>
      <c r="O7" s="22"/>
      <c r="P7" s="22"/>
      <c r="Q7" s="22"/>
      <c r="R7" s="22"/>
      <c r="S7" s="22"/>
      <c r="T7" s="22"/>
    </row>
    <row r="8" spans="1:20" s="115" customFormat="1" ht="21.95" customHeight="1" x14ac:dyDescent="0.25">
      <c r="A8" s="1174"/>
      <c r="B8" s="1191" t="s">
        <v>117</v>
      </c>
      <c r="C8" s="1191"/>
      <c r="D8" s="1147"/>
      <c r="E8" s="1166"/>
      <c r="F8" s="1133"/>
      <c r="G8" s="1186"/>
      <c r="H8" s="70"/>
      <c r="I8" s="80"/>
      <c r="J8" s="22"/>
      <c r="K8" s="22"/>
      <c r="L8" s="22"/>
      <c r="M8" s="22"/>
      <c r="N8" s="22"/>
      <c r="O8" s="22"/>
      <c r="P8" s="22"/>
      <c r="Q8" s="22"/>
      <c r="R8" s="22"/>
      <c r="S8" s="22"/>
      <c r="T8" s="22"/>
    </row>
    <row r="9" spans="1:20" ht="25.5" customHeight="1" x14ac:dyDescent="0.25">
      <c r="A9" s="1174"/>
      <c r="B9" s="1189" t="s">
        <v>118</v>
      </c>
      <c r="C9" s="1189"/>
      <c r="D9" s="1192" t="s">
        <v>359</v>
      </c>
      <c r="E9" s="1158">
        <f>1122</f>
        <v>1122</v>
      </c>
      <c r="F9" s="1153">
        <f>E9*F2</f>
        <v>50466.438000000002</v>
      </c>
      <c r="G9" s="1161">
        <f>F9*(1-G1)</f>
        <v>37849.828500000003</v>
      </c>
      <c r="H9" s="69"/>
      <c r="I9" s="79"/>
      <c r="J9" s="22"/>
      <c r="K9" s="22"/>
      <c r="L9" s="22"/>
      <c r="M9" s="22"/>
      <c r="N9" s="22"/>
      <c r="O9" s="22"/>
      <c r="P9" s="22"/>
      <c r="Q9" s="22"/>
      <c r="R9" s="22"/>
      <c r="S9" s="22"/>
      <c r="T9" s="22"/>
    </row>
    <row r="10" spans="1:20" s="115" customFormat="1" ht="21.95" customHeight="1" x14ac:dyDescent="0.25">
      <c r="A10" s="116"/>
      <c r="B10" s="1190" t="s">
        <v>119</v>
      </c>
      <c r="C10" s="1190"/>
      <c r="D10" s="1193"/>
      <c r="E10" s="1180"/>
      <c r="F10" s="1154"/>
      <c r="G10" s="1181"/>
      <c r="H10" s="69"/>
      <c r="I10" s="114"/>
      <c r="J10" s="22"/>
      <c r="K10" s="22"/>
      <c r="L10" s="22"/>
      <c r="M10" s="22"/>
      <c r="N10" s="22"/>
      <c r="O10" s="22"/>
      <c r="P10" s="22"/>
      <c r="Q10" s="22"/>
      <c r="R10" s="22"/>
      <c r="S10" s="22"/>
      <c r="T10" s="22"/>
    </row>
    <row r="11" spans="1:20" s="56" customFormat="1" ht="36" customHeight="1" x14ac:dyDescent="0.25">
      <c r="A11" s="1205"/>
      <c r="B11" s="1189" t="s">
        <v>296</v>
      </c>
      <c r="C11" s="1189"/>
      <c r="D11" s="1194" t="s">
        <v>359</v>
      </c>
      <c r="E11" s="1149"/>
      <c r="F11" s="1182">
        <v>686</v>
      </c>
      <c r="G11" s="1163">
        <f>F11*(1-G1)</f>
        <v>514.5</v>
      </c>
      <c r="H11" s="1148"/>
      <c r="I11" s="81"/>
      <c r="J11" s="22"/>
      <c r="K11" s="22"/>
      <c r="L11" s="22"/>
      <c r="M11" s="22"/>
      <c r="N11" s="22"/>
      <c r="O11" s="22"/>
      <c r="P11" s="22"/>
      <c r="Q11" s="22"/>
      <c r="R11" s="22"/>
      <c r="S11" s="22"/>
      <c r="T11" s="22"/>
    </row>
    <row r="12" spans="1:20" s="115" customFormat="1" ht="12" customHeight="1" x14ac:dyDescent="0.25">
      <c r="A12" s="1206"/>
      <c r="B12" s="117"/>
      <c r="C12" s="118" t="s">
        <v>297</v>
      </c>
      <c r="D12" s="1195"/>
      <c r="E12" s="1150"/>
      <c r="F12" s="1183"/>
      <c r="G12" s="1164"/>
      <c r="H12" s="1148"/>
      <c r="I12" s="114"/>
      <c r="J12" s="22"/>
      <c r="K12" s="22"/>
      <c r="L12" s="22"/>
      <c r="M12" s="22"/>
      <c r="N12" s="22"/>
      <c r="O12" s="22"/>
      <c r="P12" s="22"/>
      <c r="Q12" s="22"/>
      <c r="R12" s="22"/>
      <c r="S12" s="22"/>
      <c r="T12" s="22"/>
    </row>
    <row r="13" spans="1:20" ht="42.75" customHeight="1" x14ac:dyDescent="0.25">
      <c r="A13" s="111"/>
      <c r="B13" s="1196" t="s">
        <v>325</v>
      </c>
      <c r="C13" s="1196"/>
      <c r="D13" s="1192" t="s">
        <v>359</v>
      </c>
      <c r="E13" s="1165">
        <f>348</f>
        <v>348</v>
      </c>
      <c r="F13" s="1132">
        <f>E13*F2</f>
        <v>15652.691999999999</v>
      </c>
      <c r="G13" s="1167">
        <f>F13*(1-G1)</f>
        <v>11739.519</v>
      </c>
      <c r="H13" s="70"/>
      <c r="I13" s="80"/>
      <c r="J13" s="22"/>
      <c r="K13" s="22"/>
      <c r="L13" s="22"/>
      <c r="M13" s="22"/>
      <c r="N13" s="22"/>
      <c r="O13" s="22"/>
      <c r="P13" s="22"/>
      <c r="Q13" s="22"/>
      <c r="R13" s="22"/>
      <c r="S13" s="22"/>
      <c r="T13" s="22"/>
    </row>
    <row r="14" spans="1:20" s="115" customFormat="1" ht="21.95" customHeight="1" x14ac:dyDescent="0.25">
      <c r="A14" s="112"/>
      <c r="B14" s="1199" t="s">
        <v>333</v>
      </c>
      <c r="C14" s="1199"/>
      <c r="D14" s="1193"/>
      <c r="E14" s="1166"/>
      <c r="F14" s="1133"/>
      <c r="G14" s="1168"/>
      <c r="H14" s="70"/>
      <c r="I14" s="80"/>
      <c r="J14" s="22"/>
      <c r="K14" s="22"/>
      <c r="L14" s="22"/>
      <c r="M14" s="22"/>
      <c r="N14" s="22"/>
      <c r="O14" s="22"/>
      <c r="P14" s="22"/>
      <c r="Q14" s="22"/>
      <c r="R14" s="22"/>
      <c r="S14" s="22"/>
      <c r="T14" s="22"/>
    </row>
    <row r="15" spans="1:20" ht="28.5" customHeight="1" x14ac:dyDescent="0.25">
      <c r="A15" s="35"/>
      <c r="B15" s="1187" t="s">
        <v>326</v>
      </c>
      <c r="C15" s="1187"/>
      <c r="D15" s="1192" t="s">
        <v>359</v>
      </c>
      <c r="E15" s="1158">
        <f>368</f>
        <v>368</v>
      </c>
      <c r="F15" s="1153">
        <f>E15*F2</f>
        <v>16552.272000000001</v>
      </c>
      <c r="G15" s="1161">
        <f>F15*(1-G1)</f>
        <v>12414.204000000002</v>
      </c>
      <c r="H15" s="69"/>
      <c r="I15" s="79"/>
      <c r="J15" s="146"/>
      <c r="K15" s="22"/>
      <c r="L15" s="22"/>
      <c r="M15" s="22"/>
      <c r="N15" s="22"/>
      <c r="O15" s="22"/>
      <c r="P15" s="22"/>
      <c r="Q15" s="22"/>
      <c r="R15" s="22"/>
      <c r="S15" s="22"/>
      <c r="T15" s="22"/>
    </row>
    <row r="16" spans="1:20" s="115" customFormat="1" ht="33" customHeight="1" x14ac:dyDescent="0.25">
      <c r="A16" s="110"/>
      <c r="B16" s="1200" t="s">
        <v>120</v>
      </c>
      <c r="C16" s="1200"/>
      <c r="D16" s="1193"/>
      <c r="E16" s="1159"/>
      <c r="F16" s="1160"/>
      <c r="G16" s="1162"/>
      <c r="H16" s="69"/>
      <c r="I16" s="114"/>
      <c r="J16" s="22"/>
      <c r="K16" s="22"/>
      <c r="L16" s="22"/>
      <c r="M16" s="22"/>
      <c r="N16" s="22"/>
      <c r="O16" s="22"/>
      <c r="P16" s="22"/>
      <c r="Q16" s="22"/>
      <c r="R16" s="22"/>
      <c r="S16" s="22"/>
      <c r="T16" s="22"/>
    </row>
    <row r="17" spans="1:20" ht="27" customHeight="1" x14ac:dyDescent="0.3">
      <c r="A17" s="1171" t="s">
        <v>121</v>
      </c>
      <c r="B17" s="1171"/>
      <c r="C17" s="1172"/>
      <c r="D17" s="1172"/>
      <c r="E17" s="1172"/>
      <c r="F17" s="1172"/>
      <c r="G17" s="1172"/>
      <c r="H17" s="68"/>
      <c r="I17" s="52"/>
      <c r="J17" s="22"/>
      <c r="K17" s="22"/>
      <c r="L17" s="22"/>
      <c r="M17" s="22"/>
      <c r="N17" s="22"/>
      <c r="O17" s="22"/>
      <c r="P17" s="22"/>
      <c r="Q17" s="22"/>
      <c r="R17" s="22"/>
      <c r="S17" s="22"/>
      <c r="T17" s="22"/>
    </row>
    <row r="18" spans="1:20" ht="21.95" customHeight="1" x14ac:dyDescent="0.25">
      <c r="A18" s="1197"/>
      <c r="B18" s="1188" t="s">
        <v>317</v>
      </c>
      <c r="C18" s="1188"/>
      <c r="D18" s="1146" t="s">
        <v>359</v>
      </c>
      <c r="E18" s="1151">
        <f>840</f>
        <v>840</v>
      </c>
      <c r="F18" s="1136">
        <f>E18*F1</f>
        <v>43591.38</v>
      </c>
      <c r="G18" s="1137">
        <f>F18*(1-G1)</f>
        <v>32693.534999999996</v>
      </c>
      <c r="H18" s="71"/>
      <c r="I18" s="80"/>
      <c r="J18" s="22"/>
      <c r="K18" s="22"/>
      <c r="L18" s="22"/>
      <c r="M18" s="22"/>
      <c r="N18" s="22"/>
      <c r="O18" s="22"/>
      <c r="P18" s="22"/>
      <c r="Q18" s="22"/>
      <c r="R18" s="22"/>
      <c r="S18" s="22"/>
      <c r="T18" s="22"/>
    </row>
    <row r="19" spans="1:20" s="115" customFormat="1" ht="14.1" customHeight="1" x14ac:dyDescent="0.25">
      <c r="A19" s="1197"/>
      <c r="B19" s="1199" t="s">
        <v>122</v>
      </c>
      <c r="C19" s="1199"/>
      <c r="D19" s="1147"/>
      <c r="E19" s="1152"/>
      <c r="F19" s="1133"/>
      <c r="G19" s="1135"/>
      <c r="H19" s="71"/>
      <c r="I19" s="80"/>
      <c r="J19" s="22"/>
      <c r="K19" s="22"/>
      <c r="L19" s="22"/>
      <c r="M19" s="22"/>
      <c r="N19" s="22"/>
      <c r="O19" s="22"/>
      <c r="P19" s="22"/>
      <c r="Q19" s="22"/>
      <c r="R19" s="22"/>
      <c r="S19" s="22"/>
      <c r="T19" s="22"/>
    </row>
    <row r="20" spans="1:20" ht="21.95" customHeight="1" x14ac:dyDescent="0.25">
      <c r="A20" s="1198"/>
      <c r="B20" s="1189" t="s">
        <v>318</v>
      </c>
      <c r="C20" s="1189"/>
      <c r="D20" s="1146" t="s">
        <v>359</v>
      </c>
      <c r="E20" s="1138">
        <f>1120</f>
        <v>1120</v>
      </c>
      <c r="F20" s="1153">
        <f>E20*F1</f>
        <v>58121.840000000004</v>
      </c>
      <c r="G20" s="1144">
        <f>F20*(1-G1)</f>
        <v>43591.380000000005</v>
      </c>
      <c r="H20" s="72"/>
      <c r="I20" s="79"/>
      <c r="J20" s="22"/>
      <c r="K20" s="22"/>
      <c r="L20" s="22"/>
      <c r="M20" s="22"/>
      <c r="N20" s="22"/>
      <c r="O20" s="22"/>
      <c r="P20" s="22"/>
      <c r="Q20" s="22"/>
      <c r="R20" s="22"/>
      <c r="S20" s="22"/>
      <c r="T20" s="22"/>
    </row>
    <row r="21" spans="1:20" s="115" customFormat="1" ht="14.1" customHeight="1" x14ac:dyDescent="0.25">
      <c r="A21" s="1198"/>
      <c r="B21" s="1190" t="s">
        <v>123</v>
      </c>
      <c r="C21" s="1190"/>
      <c r="D21" s="1147"/>
      <c r="E21" s="1139"/>
      <c r="F21" s="1154"/>
      <c r="G21" s="1145"/>
      <c r="H21" s="72"/>
      <c r="I21" s="114"/>
      <c r="J21" s="22"/>
      <c r="K21" s="22"/>
      <c r="L21" s="22"/>
      <c r="M21" s="22"/>
      <c r="N21" s="22"/>
      <c r="O21" s="22"/>
      <c r="P21" s="22"/>
      <c r="Q21" s="22"/>
      <c r="R21" s="22"/>
      <c r="S21" s="22"/>
      <c r="T21" s="22"/>
    </row>
    <row r="22" spans="1:20" ht="21.95" customHeight="1" x14ac:dyDescent="0.25">
      <c r="A22" s="1198"/>
      <c r="B22" s="1196" t="s">
        <v>319</v>
      </c>
      <c r="C22" s="1196"/>
      <c r="D22" s="1146" t="s">
        <v>359</v>
      </c>
      <c r="E22" s="1155">
        <f>1640</f>
        <v>1640</v>
      </c>
      <c r="F22" s="1156">
        <f>E22*F1</f>
        <v>85106.98</v>
      </c>
      <c r="G22" s="1134">
        <f>F22*(1-G1)</f>
        <v>63830.235000000001</v>
      </c>
      <c r="H22" s="71"/>
      <c r="I22" s="82"/>
      <c r="J22" s="22"/>
      <c r="K22" s="22"/>
      <c r="L22" s="22"/>
      <c r="M22" s="22"/>
      <c r="N22" s="22"/>
      <c r="O22" s="22"/>
      <c r="P22" s="22"/>
      <c r="Q22" s="22"/>
      <c r="R22" s="22"/>
      <c r="S22" s="22"/>
      <c r="T22" s="22"/>
    </row>
    <row r="23" spans="1:20" s="115" customFormat="1" ht="14.1" customHeight="1" x14ac:dyDescent="0.25">
      <c r="A23" s="1198"/>
      <c r="B23" s="1199" t="s">
        <v>124</v>
      </c>
      <c r="C23" s="1199"/>
      <c r="D23" s="1147"/>
      <c r="E23" s="1152"/>
      <c r="F23" s="1157"/>
      <c r="G23" s="1135"/>
      <c r="H23" s="71"/>
      <c r="I23" s="82"/>
      <c r="J23" s="22"/>
      <c r="K23" s="22"/>
      <c r="L23" s="22"/>
      <c r="M23" s="22"/>
      <c r="N23" s="22"/>
      <c r="O23" s="22"/>
      <c r="P23" s="22"/>
      <c r="Q23" s="22"/>
      <c r="R23" s="22"/>
      <c r="S23" s="22"/>
      <c r="T23" s="22"/>
    </row>
    <row r="24" spans="1:20" ht="21.95" customHeight="1" x14ac:dyDescent="0.25">
      <c r="A24" s="1198"/>
      <c r="B24" s="1189" t="s">
        <v>320</v>
      </c>
      <c r="C24" s="1189"/>
      <c r="D24" s="1146" t="s">
        <v>359</v>
      </c>
      <c r="E24" s="1138">
        <f>1768</f>
        <v>1768</v>
      </c>
      <c r="F24" s="1153">
        <f>E24*F1</f>
        <v>91749.475999999995</v>
      </c>
      <c r="G24" s="1144">
        <f>F24*(1-G1)</f>
        <v>68812.106999999989</v>
      </c>
      <c r="H24" s="72"/>
      <c r="I24" s="79"/>
      <c r="J24" s="22"/>
      <c r="K24" s="22"/>
      <c r="L24" s="22"/>
      <c r="M24" s="22"/>
      <c r="N24" s="22"/>
      <c r="O24" s="22"/>
      <c r="P24" s="22"/>
      <c r="Q24" s="22"/>
      <c r="R24" s="22"/>
      <c r="S24" s="22"/>
      <c r="T24" s="22"/>
    </row>
    <row r="25" spans="1:20" s="115" customFormat="1" ht="14.1" customHeight="1" x14ac:dyDescent="0.25">
      <c r="A25" s="1198"/>
      <c r="B25" s="1190" t="s">
        <v>125</v>
      </c>
      <c r="C25" s="1190"/>
      <c r="D25" s="1147"/>
      <c r="E25" s="1139"/>
      <c r="F25" s="1154"/>
      <c r="G25" s="1145"/>
      <c r="H25" s="72"/>
      <c r="I25" s="114"/>
      <c r="J25" s="22"/>
      <c r="K25" s="22"/>
      <c r="L25" s="22"/>
      <c r="M25" s="22"/>
      <c r="N25" s="22"/>
      <c r="O25" s="22"/>
      <c r="P25" s="22"/>
      <c r="Q25" s="22"/>
      <c r="R25" s="22"/>
      <c r="S25" s="22"/>
      <c r="T25" s="22"/>
    </row>
    <row r="26" spans="1:20" ht="21.95" customHeight="1" x14ac:dyDescent="0.25">
      <c r="A26" s="1198"/>
      <c r="B26" s="1196" t="s">
        <v>321</v>
      </c>
      <c r="C26" s="1196"/>
      <c r="D26" s="1146" t="s">
        <v>359</v>
      </c>
      <c r="E26" s="1130">
        <f>1990</f>
        <v>1990</v>
      </c>
      <c r="F26" s="1132">
        <f>E26*F1</f>
        <v>103270.05500000001</v>
      </c>
      <c r="G26" s="1134">
        <f>F26*(1-G1)</f>
        <v>77452.541250000009</v>
      </c>
      <c r="H26" s="71"/>
      <c r="I26" s="80"/>
      <c r="J26" s="22"/>
      <c r="K26" s="22"/>
      <c r="L26" s="22"/>
      <c r="M26" s="22"/>
      <c r="N26" s="22"/>
      <c r="O26" s="22"/>
      <c r="P26" s="22"/>
      <c r="Q26" s="22"/>
      <c r="R26" s="22"/>
      <c r="S26" s="22"/>
      <c r="T26" s="22"/>
    </row>
    <row r="27" spans="1:20" s="115" customFormat="1" ht="14.1" customHeight="1" x14ac:dyDescent="0.25">
      <c r="A27" s="113"/>
      <c r="B27" s="1199" t="s">
        <v>126</v>
      </c>
      <c r="C27" s="1199"/>
      <c r="D27" s="1147"/>
      <c r="E27" s="1131"/>
      <c r="F27" s="1133"/>
      <c r="G27" s="1135"/>
      <c r="H27" s="71"/>
      <c r="I27" s="80"/>
      <c r="J27" s="22"/>
      <c r="K27" s="22"/>
      <c r="L27" s="22"/>
      <c r="M27" s="22"/>
      <c r="N27" s="22"/>
      <c r="O27" s="22"/>
      <c r="P27" s="22"/>
      <c r="Q27" s="22"/>
      <c r="R27" s="22"/>
      <c r="S27" s="22"/>
      <c r="T27" s="22"/>
    </row>
    <row r="28" spans="1:20" ht="38.25" customHeight="1" x14ac:dyDescent="0.25">
      <c r="A28" s="1201"/>
      <c r="B28" s="1204" t="s">
        <v>322</v>
      </c>
      <c r="C28" s="1204"/>
      <c r="D28" s="1146" t="s">
        <v>359</v>
      </c>
      <c r="E28" s="1140">
        <f>250</f>
        <v>250</v>
      </c>
      <c r="F28" s="1142">
        <f>E28*F1</f>
        <v>12973.625</v>
      </c>
      <c r="G28" s="1144">
        <f>F28*(1-G1)</f>
        <v>9730.21875</v>
      </c>
      <c r="H28" s="72"/>
      <c r="I28" s="79"/>
      <c r="J28" s="146"/>
      <c r="K28" s="22"/>
      <c r="L28" s="22"/>
      <c r="M28" s="22"/>
      <c r="N28" s="22"/>
      <c r="O28" s="22"/>
      <c r="P28" s="22"/>
      <c r="Q28" s="22"/>
      <c r="R28" s="22"/>
      <c r="S28" s="22"/>
      <c r="T28" s="22"/>
    </row>
    <row r="29" spans="1:20" s="115" customFormat="1" ht="21.95" customHeight="1" x14ac:dyDescent="0.25">
      <c r="A29" s="1212"/>
      <c r="B29" s="1203" t="s">
        <v>334</v>
      </c>
      <c r="C29" s="1203"/>
      <c r="D29" s="1147"/>
      <c r="E29" s="1141"/>
      <c r="F29" s="1143"/>
      <c r="G29" s="1145"/>
      <c r="H29" s="72"/>
      <c r="I29" s="114"/>
      <c r="J29" s="22"/>
      <c r="K29" s="22"/>
      <c r="L29" s="22"/>
      <c r="M29" s="22"/>
      <c r="N29" s="22"/>
      <c r="O29" s="22"/>
      <c r="P29" s="22"/>
      <c r="Q29" s="22"/>
      <c r="R29" s="22"/>
      <c r="S29" s="22"/>
      <c r="T29" s="22"/>
    </row>
    <row r="30" spans="1:20" ht="29.25" customHeight="1" x14ac:dyDescent="0.25">
      <c r="A30" s="1201"/>
      <c r="B30" s="1196" t="s">
        <v>291</v>
      </c>
      <c r="C30" s="1196"/>
      <c r="D30" s="1146" t="s">
        <v>359</v>
      </c>
      <c r="E30" s="1130">
        <f>575</f>
        <v>575</v>
      </c>
      <c r="F30" s="1132">
        <f>E30*F1</f>
        <v>29839.337500000001</v>
      </c>
      <c r="G30" s="1134">
        <f>F30*(1-G1)</f>
        <v>22379.503125000003</v>
      </c>
      <c r="H30" s="71"/>
      <c r="I30" s="80"/>
      <c r="J30" s="22"/>
      <c r="K30" s="22"/>
      <c r="L30" s="22"/>
      <c r="M30" s="22"/>
      <c r="N30" s="22"/>
      <c r="O30" s="22"/>
      <c r="P30" s="22"/>
      <c r="Q30" s="22"/>
      <c r="R30" s="22"/>
      <c r="S30" s="22"/>
      <c r="T30" s="22"/>
    </row>
    <row r="31" spans="1:20" s="115" customFormat="1" ht="36" customHeight="1" x14ac:dyDescent="0.25">
      <c r="A31" s="1212"/>
      <c r="B31" s="1199" t="s">
        <v>127</v>
      </c>
      <c r="C31" s="1199"/>
      <c r="D31" s="1147"/>
      <c r="E31" s="1131"/>
      <c r="F31" s="1133"/>
      <c r="G31" s="1135"/>
      <c r="H31" s="71"/>
      <c r="I31" s="80"/>
      <c r="J31" s="22"/>
      <c r="K31" s="22"/>
      <c r="L31" s="22"/>
      <c r="M31" s="22"/>
      <c r="N31" s="22"/>
      <c r="O31" s="22"/>
      <c r="P31" s="22"/>
      <c r="Q31" s="22"/>
      <c r="R31" s="22"/>
      <c r="S31" s="22"/>
      <c r="T31" s="22"/>
    </row>
    <row r="32" spans="1:20" ht="39" customHeight="1" x14ac:dyDescent="0.25">
      <c r="A32" s="1201"/>
      <c r="B32" s="1189" t="s">
        <v>335</v>
      </c>
      <c r="C32" s="1189"/>
      <c r="D32" s="1146" t="s">
        <v>359</v>
      </c>
      <c r="E32" s="1138">
        <f>300</f>
        <v>300</v>
      </c>
      <c r="F32" s="1153">
        <f>E32*F1</f>
        <v>15568.35</v>
      </c>
      <c r="G32" s="1144">
        <f>F32*(1-G1)</f>
        <v>11676.262500000001</v>
      </c>
      <c r="H32" s="72"/>
      <c r="I32" s="79"/>
      <c r="J32" s="23"/>
      <c r="K32" s="23"/>
      <c r="L32" s="23"/>
      <c r="M32" s="23"/>
      <c r="N32" s="23"/>
      <c r="O32" s="23"/>
      <c r="P32" s="23"/>
      <c r="Q32" s="23"/>
      <c r="R32" s="23"/>
      <c r="S32" s="23"/>
      <c r="T32" s="23"/>
    </row>
    <row r="33" spans="1:20" s="115" customFormat="1" ht="30" customHeight="1" x14ac:dyDescent="0.25">
      <c r="A33" s="1212"/>
      <c r="B33" s="1190" t="s">
        <v>336</v>
      </c>
      <c r="C33" s="1190"/>
      <c r="D33" s="1147"/>
      <c r="E33" s="1139"/>
      <c r="F33" s="1154"/>
      <c r="G33" s="1145"/>
      <c r="H33" s="72"/>
      <c r="I33" s="114"/>
      <c r="J33" s="83"/>
      <c r="K33" s="83"/>
      <c r="L33" s="83"/>
      <c r="M33" s="83"/>
      <c r="N33" s="83"/>
      <c r="O33" s="83"/>
      <c r="P33" s="83"/>
      <c r="Q33" s="83"/>
      <c r="R33" s="83"/>
      <c r="S33" s="83"/>
      <c r="T33" s="83"/>
    </row>
    <row r="34" spans="1:20" ht="33" customHeight="1" x14ac:dyDescent="0.25">
      <c r="A34" s="1201"/>
      <c r="B34" s="1196" t="s">
        <v>323</v>
      </c>
      <c r="C34" s="1196"/>
      <c r="D34" s="1146" t="s">
        <v>359</v>
      </c>
      <c r="E34" s="1130">
        <f>320</f>
        <v>320</v>
      </c>
      <c r="F34" s="1132">
        <f>320*F1</f>
        <v>16606.240000000002</v>
      </c>
      <c r="G34" s="1134">
        <f>F34*(1-G1)</f>
        <v>12454.68</v>
      </c>
      <c r="H34" s="71"/>
      <c r="I34" s="80"/>
      <c r="J34" s="147"/>
      <c r="K34" s="147"/>
      <c r="L34" s="23"/>
      <c r="M34" s="23"/>
      <c r="N34" s="23"/>
      <c r="O34" s="23"/>
      <c r="P34" s="23"/>
      <c r="Q34" s="23"/>
      <c r="R34" s="23"/>
      <c r="S34" s="23"/>
      <c r="T34" s="23"/>
    </row>
    <row r="35" spans="1:20" s="115" customFormat="1" ht="41.25" customHeight="1" x14ac:dyDescent="0.25">
      <c r="A35" s="1212"/>
      <c r="B35" s="1199" t="s">
        <v>128</v>
      </c>
      <c r="C35" s="1199"/>
      <c r="D35" s="1147"/>
      <c r="E35" s="1131"/>
      <c r="F35" s="1133"/>
      <c r="G35" s="1135"/>
      <c r="H35" s="71"/>
      <c r="I35" s="80"/>
      <c r="J35" s="83"/>
      <c r="K35" s="83"/>
      <c r="L35" s="83"/>
      <c r="M35" s="83"/>
      <c r="N35" s="83"/>
      <c r="O35" s="83"/>
      <c r="P35" s="83"/>
      <c r="Q35" s="83"/>
      <c r="R35" s="83"/>
      <c r="S35" s="83"/>
      <c r="T35" s="83"/>
    </row>
    <row r="36" spans="1:20" ht="26.25" customHeight="1" x14ac:dyDescent="0.25">
      <c r="A36" s="1201"/>
      <c r="B36" s="1189" t="s">
        <v>324</v>
      </c>
      <c r="C36" s="1189"/>
      <c r="D36" s="1146" t="s">
        <v>359</v>
      </c>
      <c r="E36" s="1138">
        <f>240</f>
        <v>240</v>
      </c>
      <c r="F36" s="1153">
        <f>E36*F1</f>
        <v>12454.68</v>
      </c>
      <c r="G36" s="1144">
        <f>F36*(1-G1)</f>
        <v>9341.01</v>
      </c>
      <c r="H36" s="72"/>
      <c r="I36" s="79"/>
      <c r="J36" s="23"/>
      <c r="K36" s="23"/>
      <c r="L36" s="23"/>
      <c r="M36" s="23"/>
      <c r="N36" s="23"/>
      <c r="O36" s="23"/>
      <c r="P36" s="23"/>
      <c r="Q36" s="23"/>
      <c r="R36" s="23"/>
      <c r="S36" s="23"/>
      <c r="T36" s="23"/>
    </row>
    <row r="37" spans="1:20" s="115" customFormat="1" ht="37.5" customHeight="1" x14ac:dyDescent="0.25">
      <c r="A37" s="1202"/>
      <c r="B37" s="1213" t="s">
        <v>129</v>
      </c>
      <c r="C37" s="1213"/>
      <c r="D37" s="1147"/>
      <c r="E37" s="1209"/>
      <c r="F37" s="1210"/>
      <c r="G37" s="1211"/>
      <c r="H37" s="72"/>
      <c r="I37" s="114"/>
      <c r="J37" s="83"/>
      <c r="K37" s="83"/>
      <c r="L37" s="83"/>
      <c r="M37" s="83"/>
      <c r="N37" s="83"/>
      <c r="O37" s="83"/>
      <c r="P37" s="83"/>
      <c r="Q37" s="83"/>
      <c r="R37" s="83"/>
      <c r="S37" s="83"/>
      <c r="T37" s="83"/>
    </row>
    <row r="38" spans="1:20" ht="15.75" customHeight="1" x14ac:dyDescent="0.25">
      <c r="A38" s="24"/>
      <c r="B38" s="24"/>
      <c r="C38" s="25"/>
      <c r="D38" s="25"/>
      <c r="E38" s="26"/>
      <c r="F38" s="26"/>
      <c r="G38" s="119"/>
      <c r="H38" s="73"/>
      <c r="I38" s="64"/>
      <c r="J38" s="22"/>
      <c r="K38" s="22"/>
      <c r="L38" s="22"/>
      <c r="M38" s="22"/>
      <c r="N38" s="22"/>
      <c r="O38" s="22"/>
      <c r="P38" s="22"/>
      <c r="Q38" s="22"/>
      <c r="R38" s="22"/>
      <c r="S38" s="22"/>
      <c r="T38" s="22"/>
    </row>
    <row r="39" spans="1:20" ht="15.75" customHeight="1" x14ac:dyDescent="0.25">
      <c r="A39" s="24"/>
      <c r="B39" s="24"/>
      <c r="C39" s="25"/>
      <c r="D39" s="25"/>
      <c r="E39" s="26"/>
      <c r="F39" s="26"/>
      <c r="G39" s="119"/>
      <c r="H39" s="73"/>
      <c r="I39" s="64"/>
      <c r="J39" s="22"/>
      <c r="K39" s="22"/>
      <c r="L39" s="22"/>
      <c r="M39" s="22"/>
      <c r="N39" s="22"/>
      <c r="O39" s="22"/>
      <c r="P39" s="22"/>
      <c r="Q39" s="22"/>
      <c r="R39" s="22"/>
      <c r="S39" s="22"/>
      <c r="T39" s="22"/>
    </row>
    <row r="40" spans="1:20" ht="15.75" customHeight="1" x14ac:dyDescent="0.25">
      <c r="A40" s="24"/>
      <c r="B40" s="24"/>
      <c r="C40" s="25"/>
      <c r="D40" s="25"/>
      <c r="E40" s="26"/>
      <c r="F40" s="26"/>
      <c r="G40" s="119"/>
      <c r="H40" s="73"/>
      <c r="I40" s="64"/>
      <c r="J40" s="22"/>
      <c r="K40" s="22"/>
      <c r="L40" s="22"/>
      <c r="M40" s="22"/>
      <c r="N40" s="22"/>
      <c r="O40" s="22"/>
      <c r="P40" s="22"/>
      <c r="Q40" s="22"/>
      <c r="R40" s="22"/>
      <c r="S40" s="22"/>
      <c r="T40" s="22"/>
    </row>
    <row r="41" spans="1:20" ht="15.75" customHeight="1" x14ac:dyDescent="0.25">
      <c r="A41" s="24"/>
      <c r="B41" s="24"/>
      <c r="C41" s="25"/>
      <c r="D41" s="25"/>
      <c r="E41" s="26"/>
      <c r="F41" s="26"/>
      <c r="G41" s="119"/>
      <c r="H41" s="73"/>
      <c r="I41" s="64"/>
      <c r="J41" s="22"/>
      <c r="K41" s="22"/>
      <c r="L41" s="22"/>
      <c r="M41" s="22"/>
      <c r="N41" s="22"/>
      <c r="O41" s="22"/>
      <c r="P41" s="22"/>
      <c r="Q41" s="22"/>
      <c r="R41" s="22"/>
      <c r="S41" s="22"/>
      <c r="T41" s="22"/>
    </row>
    <row r="42" spans="1:20" ht="15.75" customHeight="1" x14ac:dyDescent="0.25">
      <c r="A42" s="24"/>
      <c r="B42" s="24"/>
      <c r="C42" s="25"/>
      <c r="D42" s="25"/>
      <c r="E42" s="26"/>
      <c r="F42" s="26"/>
      <c r="G42" s="119"/>
      <c r="H42" s="73"/>
      <c r="I42" s="1207"/>
      <c r="J42" s="22"/>
      <c r="K42" s="22"/>
      <c r="L42" s="22"/>
      <c r="M42" s="22"/>
      <c r="N42" s="22"/>
      <c r="O42" s="22"/>
      <c r="P42" s="22"/>
      <c r="Q42" s="22"/>
      <c r="R42" s="22"/>
      <c r="S42" s="22"/>
      <c r="T42" s="22"/>
    </row>
    <row r="43" spans="1:20" ht="15.75" customHeight="1" x14ac:dyDescent="0.25">
      <c r="A43" s="24"/>
      <c r="B43" s="24"/>
      <c r="C43" s="25"/>
      <c r="D43" s="25"/>
      <c r="E43" s="26"/>
      <c r="F43" s="26"/>
      <c r="G43" s="119"/>
      <c r="H43" s="73"/>
      <c r="I43" s="1208"/>
      <c r="J43" s="22"/>
      <c r="K43" s="22"/>
      <c r="L43" s="22"/>
      <c r="M43" s="22"/>
      <c r="N43" s="22"/>
      <c r="O43" s="22"/>
      <c r="P43" s="22"/>
      <c r="Q43" s="22"/>
      <c r="R43" s="22"/>
      <c r="S43" s="22"/>
      <c r="T43" s="22"/>
    </row>
    <row r="44" spans="1:20" ht="15.75" customHeight="1" x14ac:dyDescent="0.25">
      <c r="A44" s="24"/>
      <c r="B44" s="24"/>
      <c r="C44" s="25"/>
      <c r="D44" s="25"/>
      <c r="E44" s="26"/>
      <c r="F44" s="26"/>
      <c r="G44" s="119"/>
      <c r="H44" s="73"/>
      <c r="I44" s="1208"/>
      <c r="J44" s="22"/>
      <c r="K44" s="22"/>
      <c r="L44" s="22"/>
      <c r="M44" s="22"/>
      <c r="N44" s="22"/>
      <c r="O44" s="22"/>
      <c r="P44" s="22"/>
      <c r="Q44" s="22"/>
      <c r="R44" s="22"/>
      <c r="S44" s="22"/>
      <c r="T44" s="22"/>
    </row>
    <row r="45" spans="1:20" ht="15.75" customHeight="1" x14ac:dyDescent="0.25">
      <c r="A45" s="24"/>
      <c r="B45" s="24"/>
      <c r="C45" s="25"/>
      <c r="D45" s="25"/>
      <c r="E45" s="26"/>
      <c r="F45" s="26"/>
      <c r="G45" s="119"/>
      <c r="H45" s="73"/>
      <c r="I45" s="1208"/>
      <c r="J45" s="22"/>
      <c r="K45" s="22"/>
      <c r="L45" s="22"/>
      <c r="M45" s="22"/>
      <c r="N45" s="22"/>
      <c r="O45" s="22"/>
      <c r="P45" s="22"/>
      <c r="Q45" s="22"/>
      <c r="R45" s="22"/>
      <c r="S45" s="22"/>
      <c r="T45" s="22"/>
    </row>
    <row r="46" spans="1:20" ht="15.75" customHeight="1" x14ac:dyDescent="0.25">
      <c r="A46" s="24"/>
      <c r="B46" s="24"/>
      <c r="C46" s="25"/>
      <c r="D46" s="25"/>
      <c r="E46" s="26"/>
      <c r="F46" s="26"/>
      <c r="G46" s="119"/>
      <c r="H46" s="73"/>
      <c r="I46" s="1208"/>
      <c r="J46" s="22"/>
      <c r="K46" s="22"/>
      <c r="L46" s="22"/>
      <c r="M46" s="22"/>
      <c r="N46" s="22"/>
      <c r="O46" s="22"/>
      <c r="P46" s="22"/>
      <c r="Q46" s="22"/>
      <c r="R46" s="22"/>
      <c r="S46" s="22"/>
      <c r="T46" s="22"/>
    </row>
    <row r="47" spans="1:20" ht="15.75" customHeight="1" x14ac:dyDescent="0.25">
      <c r="A47" s="24"/>
      <c r="B47" s="24"/>
      <c r="C47" s="25"/>
      <c r="D47" s="25"/>
      <c r="E47" s="26"/>
      <c r="F47" s="26"/>
      <c r="G47" s="119"/>
      <c r="H47" s="73"/>
      <c r="I47" s="53"/>
      <c r="J47" s="22"/>
      <c r="K47" s="22"/>
      <c r="L47" s="22"/>
      <c r="M47" s="22"/>
      <c r="N47" s="22"/>
      <c r="O47" s="22"/>
      <c r="P47" s="22"/>
      <c r="Q47" s="22"/>
      <c r="R47" s="22"/>
      <c r="S47" s="22"/>
      <c r="T47" s="22"/>
    </row>
    <row r="48" spans="1:20" ht="15.75" customHeight="1" x14ac:dyDescent="0.25">
      <c r="A48" s="24"/>
      <c r="B48" s="24"/>
      <c r="C48" s="25"/>
      <c r="D48" s="25"/>
      <c r="E48" s="26"/>
      <c r="F48" s="26"/>
      <c r="G48" s="119"/>
      <c r="H48" s="73"/>
      <c r="I48" s="53"/>
      <c r="J48" s="22"/>
      <c r="K48" s="22"/>
      <c r="L48" s="22"/>
      <c r="M48" s="22"/>
      <c r="N48" s="22"/>
      <c r="O48" s="22"/>
      <c r="P48" s="22"/>
      <c r="Q48" s="22"/>
      <c r="R48" s="22"/>
      <c r="S48" s="22"/>
      <c r="T48" s="22"/>
    </row>
    <row r="49" spans="1:20" ht="15.75" customHeight="1" x14ac:dyDescent="0.25">
      <c r="A49" s="24"/>
      <c r="B49" s="24"/>
      <c r="C49" s="25"/>
      <c r="D49" s="25"/>
      <c r="E49" s="26"/>
      <c r="F49" s="26"/>
      <c r="G49" s="119"/>
      <c r="H49" s="73"/>
      <c r="I49" s="53"/>
      <c r="J49" s="22"/>
      <c r="K49" s="22"/>
      <c r="L49" s="22"/>
      <c r="M49" s="22"/>
      <c r="N49" s="22"/>
      <c r="O49" s="22"/>
      <c r="P49" s="22"/>
      <c r="Q49" s="22"/>
      <c r="R49" s="22"/>
      <c r="S49" s="22"/>
      <c r="T49" s="22"/>
    </row>
    <row r="50" spans="1:20" ht="15.75" customHeight="1" x14ac:dyDescent="0.25">
      <c r="A50" s="24"/>
      <c r="B50" s="24"/>
      <c r="C50" s="25"/>
      <c r="D50" s="25"/>
      <c r="E50" s="26"/>
      <c r="F50" s="26"/>
      <c r="G50" s="119"/>
      <c r="H50" s="73"/>
      <c r="I50" s="53"/>
      <c r="J50" s="22"/>
      <c r="K50" s="22"/>
      <c r="L50" s="22"/>
      <c r="M50" s="22"/>
      <c r="N50" s="22"/>
      <c r="O50" s="22"/>
      <c r="P50" s="22"/>
      <c r="Q50" s="22"/>
      <c r="R50" s="22"/>
      <c r="S50" s="22"/>
      <c r="T50" s="22"/>
    </row>
    <row r="51" spans="1:20" ht="15.75" customHeight="1" x14ac:dyDescent="0.25">
      <c r="A51" s="24"/>
      <c r="B51" s="24"/>
      <c r="C51" s="25"/>
      <c r="D51" s="25"/>
      <c r="E51" s="26"/>
      <c r="F51" s="26"/>
      <c r="G51" s="119"/>
      <c r="H51" s="73"/>
      <c r="I51" s="53"/>
      <c r="J51" s="22"/>
      <c r="K51" s="22"/>
      <c r="L51" s="22"/>
      <c r="M51" s="22"/>
      <c r="N51" s="22"/>
      <c r="O51" s="22"/>
      <c r="P51" s="22"/>
      <c r="Q51" s="22"/>
      <c r="R51" s="22"/>
      <c r="S51" s="22"/>
      <c r="T51" s="22"/>
    </row>
    <row r="52" spans="1:20" ht="15.75" customHeight="1" x14ac:dyDescent="0.25">
      <c r="A52" s="24"/>
      <c r="B52" s="24"/>
      <c r="C52" s="25"/>
      <c r="D52" s="25"/>
      <c r="E52" s="26"/>
      <c r="F52" s="26"/>
      <c r="G52" s="119"/>
      <c r="H52" s="73"/>
      <c r="I52" s="53"/>
      <c r="J52" s="22"/>
      <c r="K52" s="22"/>
      <c r="L52" s="22"/>
      <c r="M52" s="22"/>
      <c r="N52" s="22"/>
      <c r="O52" s="22"/>
      <c r="P52" s="22"/>
      <c r="Q52" s="22"/>
      <c r="R52" s="22"/>
      <c r="S52" s="22"/>
      <c r="T52" s="22"/>
    </row>
    <row r="53" spans="1:20" ht="15.75" customHeight="1" x14ac:dyDescent="0.25">
      <c r="A53" s="24"/>
      <c r="B53" s="24"/>
      <c r="C53" s="25"/>
      <c r="D53" s="25"/>
      <c r="E53" s="26"/>
      <c r="F53" s="26"/>
      <c r="G53" s="119"/>
      <c r="H53" s="73"/>
      <c r="I53" s="53"/>
      <c r="J53" s="22"/>
      <c r="K53" s="22"/>
      <c r="L53" s="22"/>
      <c r="M53" s="22"/>
      <c r="N53" s="22"/>
      <c r="O53" s="22"/>
      <c r="P53" s="22"/>
      <c r="Q53" s="22"/>
      <c r="R53" s="22"/>
      <c r="S53" s="22"/>
      <c r="T53" s="22"/>
    </row>
    <row r="54" spans="1:20" ht="15.75" customHeight="1" x14ac:dyDescent="0.25">
      <c r="A54" s="24"/>
      <c r="B54" s="24"/>
      <c r="C54" s="25"/>
      <c r="D54" s="25"/>
      <c r="E54" s="26"/>
      <c r="F54" s="26"/>
      <c r="G54" s="119"/>
      <c r="H54" s="73"/>
      <c r="I54" s="53"/>
      <c r="J54" s="22"/>
      <c r="K54" s="22"/>
      <c r="L54" s="22"/>
      <c r="M54" s="22"/>
      <c r="N54" s="22"/>
      <c r="O54" s="22"/>
      <c r="P54" s="22"/>
      <c r="Q54" s="22"/>
      <c r="R54" s="22"/>
      <c r="S54" s="22"/>
      <c r="T54" s="22"/>
    </row>
    <row r="55" spans="1:20" ht="15.75" customHeight="1" x14ac:dyDescent="0.25">
      <c r="A55" s="24"/>
      <c r="B55" s="24"/>
      <c r="C55" s="25"/>
      <c r="D55" s="25"/>
      <c r="E55" s="26"/>
      <c r="F55" s="26"/>
      <c r="G55" s="119"/>
      <c r="H55" s="73"/>
      <c r="I55" s="53"/>
      <c r="J55" s="22"/>
      <c r="K55" s="22"/>
      <c r="L55" s="22"/>
      <c r="M55" s="22"/>
      <c r="N55" s="22"/>
      <c r="O55" s="22"/>
      <c r="P55" s="22"/>
      <c r="Q55" s="22"/>
      <c r="R55" s="22"/>
      <c r="S55" s="22"/>
      <c r="T55" s="22"/>
    </row>
    <row r="56" spans="1:20" ht="15.75" customHeight="1" x14ac:dyDescent="0.25">
      <c r="A56" s="24"/>
      <c r="B56" s="24"/>
      <c r="C56" s="25"/>
      <c r="D56" s="25"/>
      <c r="E56" s="26"/>
      <c r="F56" s="26"/>
      <c r="G56" s="119"/>
      <c r="H56" s="73"/>
      <c r="I56" s="53"/>
      <c r="J56" s="22"/>
      <c r="K56" s="22"/>
      <c r="L56" s="22"/>
      <c r="M56" s="22"/>
      <c r="N56" s="22"/>
      <c r="O56" s="22"/>
      <c r="P56" s="22"/>
      <c r="Q56" s="22"/>
      <c r="R56" s="22"/>
      <c r="S56" s="22"/>
      <c r="T56" s="22"/>
    </row>
    <row r="57" spans="1:20" ht="15.75" customHeight="1" x14ac:dyDescent="0.25">
      <c r="A57" s="24"/>
      <c r="B57" s="24"/>
      <c r="C57" s="25"/>
      <c r="D57" s="25"/>
      <c r="E57" s="26"/>
      <c r="F57" s="26"/>
      <c r="G57" s="119"/>
      <c r="H57" s="73"/>
      <c r="I57" s="53"/>
      <c r="J57" s="22"/>
      <c r="K57" s="22"/>
      <c r="L57" s="22"/>
      <c r="M57" s="22"/>
      <c r="N57" s="22"/>
      <c r="O57" s="22"/>
      <c r="P57" s="22"/>
      <c r="Q57" s="22"/>
      <c r="R57" s="22"/>
      <c r="S57" s="22"/>
      <c r="T57" s="22"/>
    </row>
    <row r="58" spans="1:20" ht="15.75" customHeight="1" x14ac:dyDescent="0.25">
      <c r="A58" s="24"/>
      <c r="B58" s="24"/>
      <c r="C58" s="25"/>
      <c r="D58" s="25"/>
      <c r="E58" s="26"/>
      <c r="F58" s="26"/>
      <c r="G58" s="119"/>
      <c r="H58" s="73"/>
      <c r="I58" s="53"/>
      <c r="J58" s="22"/>
      <c r="K58" s="22"/>
      <c r="L58" s="22"/>
      <c r="M58" s="22"/>
      <c r="N58" s="22"/>
      <c r="O58" s="22"/>
      <c r="P58" s="22"/>
      <c r="Q58" s="22"/>
      <c r="R58" s="22"/>
      <c r="S58" s="22"/>
      <c r="T58" s="22"/>
    </row>
    <row r="59" spans="1:20" ht="15.75" customHeight="1" x14ac:dyDescent="0.25">
      <c r="A59" s="24"/>
      <c r="B59" s="24"/>
      <c r="C59" s="25"/>
      <c r="D59" s="25"/>
      <c r="E59" s="26"/>
      <c r="F59" s="26"/>
      <c r="G59" s="119"/>
      <c r="H59" s="73"/>
      <c r="I59" s="53"/>
      <c r="J59" s="22"/>
      <c r="K59" s="22"/>
      <c r="L59" s="22"/>
      <c r="M59" s="22"/>
      <c r="N59" s="22"/>
      <c r="O59" s="22"/>
      <c r="P59" s="22"/>
      <c r="Q59" s="22"/>
      <c r="R59" s="22"/>
      <c r="S59" s="22"/>
      <c r="T59" s="22"/>
    </row>
    <row r="60" spans="1:20" ht="15.75" customHeight="1" x14ac:dyDescent="0.25">
      <c r="A60" s="24"/>
      <c r="B60" s="24"/>
      <c r="C60" s="25"/>
      <c r="D60" s="25"/>
      <c r="E60" s="26"/>
      <c r="F60" s="26"/>
      <c r="G60" s="119"/>
      <c r="H60" s="73"/>
      <c r="I60" s="53"/>
      <c r="J60" s="22"/>
      <c r="K60" s="22"/>
      <c r="L60" s="22"/>
      <c r="M60" s="22"/>
      <c r="N60" s="22"/>
      <c r="O60" s="22"/>
      <c r="P60" s="22"/>
      <c r="Q60" s="22"/>
      <c r="R60" s="22"/>
      <c r="S60" s="22"/>
      <c r="T60" s="22"/>
    </row>
    <row r="61" spans="1:20" ht="15.75" customHeight="1" x14ac:dyDescent="0.25">
      <c r="A61" s="24"/>
      <c r="B61" s="24"/>
      <c r="C61" s="25"/>
      <c r="D61" s="25"/>
      <c r="E61" s="26"/>
      <c r="F61" s="26"/>
      <c r="G61" s="119"/>
      <c r="H61" s="73"/>
      <c r="I61" s="53"/>
      <c r="J61" s="22"/>
      <c r="K61" s="22"/>
      <c r="L61" s="22"/>
      <c r="M61" s="22"/>
      <c r="N61" s="22"/>
      <c r="O61" s="22"/>
      <c r="P61" s="22"/>
      <c r="Q61" s="22"/>
      <c r="R61" s="22"/>
      <c r="S61" s="22"/>
      <c r="T61" s="22"/>
    </row>
    <row r="62" spans="1:20" ht="15.75" customHeight="1" x14ac:dyDescent="0.25">
      <c r="A62" s="24"/>
      <c r="B62" s="24"/>
      <c r="C62" s="25"/>
      <c r="D62" s="25"/>
      <c r="E62" s="26"/>
      <c r="F62" s="26"/>
      <c r="G62" s="119"/>
      <c r="H62" s="73"/>
      <c r="I62" s="53"/>
      <c r="J62" s="22"/>
      <c r="K62" s="22"/>
      <c r="L62" s="22"/>
      <c r="M62" s="22"/>
      <c r="N62" s="22"/>
      <c r="O62" s="22"/>
      <c r="P62" s="22"/>
      <c r="Q62" s="22"/>
      <c r="R62" s="22"/>
      <c r="S62" s="22"/>
      <c r="T62" s="22"/>
    </row>
    <row r="63" spans="1:20" ht="15.75" customHeight="1" x14ac:dyDescent="0.25">
      <c r="A63" s="24"/>
      <c r="B63" s="24"/>
      <c r="C63" s="25"/>
      <c r="D63" s="25"/>
      <c r="E63" s="26"/>
      <c r="F63" s="26"/>
      <c r="G63" s="119"/>
      <c r="H63" s="73"/>
      <c r="I63" s="53"/>
      <c r="J63" s="22"/>
      <c r="K63" s="22"/>
      <c r="L63" s="22"/>
      <c r="M63" s="22"/>
      <c r="N63" s="22"/>
      <c r="O63" s="22"/>
      <c r="P63" s="22"/>
      <c r="Q63" s="22"/>
      <c r="R63" s="22"/>
      <c r="S63" s="22"/>
      <c r="T63" s="22"/>
    </row>
    <row r="64" spans="1:20" ht="15.75" customHeight="1" x14ac:dyDescent="0.25">
      <c r="A64" s="24"/>
      <c r="B64" s="24"/>
      <c r="C64" s="25"/>
      <c r="D64" s="25"/>
      <c r="E64" s="26"/>
      <c r="F64" s="26"/>
      <c r="G64" s="119"/>
      <c r="H64" s="73"/>
      <c r="I64" s="53"/>
      <c r="J64" s="22"/>
      <c r="K64" s="22"/>
      <c r="L64" s="22"/>
      <c r="M64" s="22"/>
      <c r="N64" s="22"/>
      <c r="O64" s="22"/>
      <c r="P64" s="22"/>
      <c r="Q64" s="22"/>
      <c r="R64" s="22"/>
      <c r="S64" s="22"/>
      <c r="T64" s="22"/>
    </row>
    <row r="65" spans="1:20" ht="15.75" customHeight="1" x14ac:dyDescent="0.25">
      <c r="A65" s="24"/>
      <c r="B65" s="24"/>
      <c r="C65" s="25"/>
      <c r="D65" s="25"/>
      <c r="E65" s="26"/>
      <c r="F65" s="26"/>
      <c r="G65" s="119"/>
      <c r="H65" s="73"/>
      <c r="I65" s="53"/>
      <c r="J65" s="22"/>
      <c r="K65" s="22"/>
      <c r="L65" s="22"/>
      <c r="M65" s="22"/>
      <c r="N65" s="22"/>
      <c r="O65" s="22"/>
      <c r="P65" s="22"/>
      <c r="Q65" s="22"/>
      <c r="R65" s="22"/>
      <c r="S65" s="22"/>
      <c r="T65" s="22"/>
    </row>
    <row r="66" spans="1:20" ht="15.75" customHeight="1" x14ac:dyDescent="0.25">
      <c r="A66" s="24"/>
      <c r="B66" s="24"/>
      <c r="C66" s="25"/>
      <c r="D66" s="25"/>
      <c r="E66" s="26"/>
      <c r="F66" s="26"/>
      <c r="G66" s="119"/>
      <c r="H66" s="73"/>
      <c r="I66" s="53"/>
      <c r="J66" s="22"/>
      <c r="K66" s="22"/>
      <c r="L66" s="22"/>
      <c r="M66" s="22"/>
      <c r="N66" s="22"/>
      <c r="O66" s="22"/>
      <c r="P66" s="22"/>
      <c r="Q66" s="22"/>
      <c r="R66" s="22"/>
      <c r="S66" s="22"/>
      <c r="T66" s="22"/>
    </row>
    <row r="67" spans="1:20" ht="15.75" customHeight="1" x14ac:dyDescent="0.25">
      <c r="A67" s="24"/>
      <c r="B67" s="24"/>
      <c r="C67" s="25"/>
      <c r="D67" s="25"/>
      <c r="E67" s="26"/>
      <c r="F67" s="26"/>
      <c r="G67" s="119"/>
      <c r="H67" s="73"/>
      <c r="I67" s="53"/>
      <c r="J67" s="22"/>
      <c r="K67" s="22"/>
      <c r="L67" s="22"/>
      <c r="M67" s="22"/>
      <c r="N67" s="22"/>
      <c r="O67" s="22"/>
      <c r="P67" s="22"/>
      <c r="Q67" s="22"/>
      <c r="R67" s="22"/>
      <c r="S67" s="22"/>
      <c r="T67" s="22"/>
    </row>
    <row r="68" spans="1:20" ht="15.75" customHeight="1" x14ac:dyDescent="0.25">
      <c r="A68" s="24"/>
      <c r="B68" s="24"/>
      <c r="C68" s="25"/>
      <c r="D68" s="25"/>
      <c r="E68" s="26"/>
      <c r="F68" s="26"/>
      <c r="G68" s="119"/>
      <c r="H68" s="73"/>
      <c r="I68" s="53"/>
      <c r="J68" s="22"/>
      <c r="K68" s="22"/>
      <c r="L68" s="22"/>
      <c r="M68" s="22"/>
      <c r="N68" s="22"/>
      <c r="O68" s="22"/>
      <c r="P68" s="22"/>
      <c r="Q68" s="22"/>
      <c r="R68" s="22"/>
      <c r="S68" s="22"/>
      <c r="T68" s="22"/>
    </row>
    <row r="69" spans="1:20" ht="15.75" customHeight="1" x14ac:dyDescent="0.25">
      <c r="A69" s="24"/>
      <c r="B69" s="24"/>
      <c r="C69" s="25"/>
      <c r="D69" s="25"/>
      <c r="E69" s="26"/>
      <c r="F69" s="26"/>
      <c r="G69" s="119"/>
      <c r="H69" s="73"/>
      <c r="I69" s="53"/>
      <c r="J69" s="22"/>
      <c r="K69" s="22"/>
      <c r="L69" s="22"/>
      <c r="M69" s="22"/>
      <c r="N69" s="22"/>
      <c r="O69" s="22"/>
      <c r="P69" s="22"/>
      <c r="Q69" s="22"/>
      <c r="R69" s="22"/>
      <c r="S69" s="22"/>
      <c r="T69" s="22"/>
    </row>
    <row r="70" spans="1:20" ht="15.75" customHeight="1" x14ac:dyDescent="0.25">
      <c r="A70" s="24"/>
      <c r="B70" s="24"/>
      <c r="C70" s="25"/>
      <c r="D70" s="25"/>
      <c r="E70" s="26"/>
      <c r="F70" s="26"/>
      <c r="G70" s="119"/>
      <c r="H70" s="73"/>
      <c r="I70" s="53"/>
      <c r="J70" s="22"/>
      <c r="K70" s="22"/>
      <c r="L70" s="22"/>
      <c r="M70" s="22"/>
      <c r="N70" s="22"/>
      <c r="O70" s="22"/>
      <c r="P70" s="22"/>
      <c r="Q70" s="22"/>
      <c r="R70" s="22"/>
      <c r="S70" s="22"/>
      <c r="T70" s="22"/>
    </row>
    <row r="71" spans="1:20" ht="15.75" customHeight="1" x14ac:dyDescent="0.25">
      <c r="A71" s="24"/>
      <c r="B71" s="24"/>
      <c r="C71" s="25"/>
      <c r="D71" s="25"/>
      <c r="E71" s="26"/>
      <c r="F71" s="26"/>
      <c r="G71" s="119"/>
      <c r="H71" s="73"/>
      <c r="I71" s="53"/>
      <c r="J71" s="22"/>
      <c r="K71" s="22"/>
      <c r="L71" s="22"/>
      <c r="M71" s="22"/>
      <c r="N71" s="22"/>
      <c r="O71" s="22"/>
      <c r="P71" s="22"/>
      <c r="Q71" s="22"/>
      <c r="R71" s="22"/>
      <c r="S71" s="22"/>
      <c r="T71" s="22"/>
    </row>
    <row r="72" spans="1:20" ht="15.75" customHeight="1" x14ac:dyDescent="0.25">
      <c r="A72" s="24"/>
      <c r="B72" s="24"/>
      <c r="C72" s="25"/>
      <c r="D72" s="25"/>
      <c r="E72" s="26"/>
      <c r="F72" s="26"/>
      <c r="G72" s="119"/>
      <c r="H72" s="73"/>
      <c r="I72" s="53"/>
      <c r="J72" s="22"/>
      <c r="K72" s="22"/>
      <c r="L72" s="22"/>
      <c r="M72" s="22"/>
      <c r="N72" s="22"/>
      <c r="O72" s="22"/>
      <c r="P72" s="22"/>
      <c r="Q72" s="22"/>
      <c r="R72" s="22"/>
      <c r="S72" s="22"/>
      <c r="T72" s="22"/>
    </row>
    <row r="73" spans="1:20" ht="15.75" customHeight="1" x14ac:dyDescent="0.25">
      <c r="A73" s="24"/>
      <c r="B73" s="24"/>
      <c r="C73" s="25"/>
      <c r="D73" s="25"/>
      <c r="E73" s="26"/>
      <c r="F73" s="26"/>
      <c r="G73" s="119"/>
      <c r="H73" s="73"/>
      <c r="I73" s="53"/>
      <c r="J73" s="22"/>
      <c r="K73" s="22"/>
      <c r="L73" s="22"/>
      <c r="M73" s="22"/>
      <c r="N73" s="22"/>
      <c r="O73" s="22"/>
      <c r="P73" s="22"/>
      <c r="Q73" s="22"/>
      <c r="R73" s="22"/>
      <c r="S73" s="22"/>
      <c r="T73" s="22"/>
    </row>
    <row r="74" spans="1:20" ht="15.75" customHeight="1" x14ac:dyDescent="0.25">
      <c r="A74" s="24"/>
      <c r="B74" s="24"/>
      <c r="C74" s="25"/>
      <c r="D74" s="25"/>
      <c r="E74" s="26"/>
      <c r="F74" s="26"/>
      <c r="G74" s="119"/>
      <c r="H74" s="73"/>
      <c r="I74" s="53"/>
      <c r="J74" s="22"/>
      <c r="K74" s="22"/>
      <c r="L74" s="22"/>
      <c r="M74" s="22"/>
      <c r="N74" s="22"/>
      <c r="O74" s="22"/>
      <c r="P74" s="22"/>
      <c r="Q74" s="22"/>
      <c r="R74" s="22"/>
      <c r="S74" s="22"/>
      <c r="T74" s="22"/>
    </row>
    <row r="75" spans="1:20" ht="15.75" customHeight="1" x14ac:dyDescent="0.25">
      <c r="A75" s="24"/>
      <c r="B75" s="24"/>
      <c r="C75" s="25"/>
      <c r="D75" s="25"/>
      <c r="E75" s="26"/>
      <c r="F75" s="26"/>
      <c r="G75" s="119"/>
      <c r="H75" s="73"/>
      <c r="I75" s="53"/>
      <c r="J75" s="22"/>
      <c r="K75" s="22"/>
      <c r="L75" s="22"/>
      <c r="M75" s="22"/>
      <c r="N75" s="22"/>
      <c r="O75" s="22"/>
      <c r="P75" s="22"/>
      <c r="Q75" s="22"/>
      <c r="R75" s="22"/>
      <c r="S75" s="22"/>
      <c r="T75" s="22"/>
    </row>
    <row r="76" spans="1:20" ht="15.75" customHeight="1" x14ac:dyDescent="0.25">
      <c r="A76" s="24"/>
      <c r="B76" s="24"/>
      <c r="C76" s="25"/>
      <c r="D76" s="25"/>
      <c r="E76" s="26"/>
      <c r="F76" s="26"/>
      <c r="G76" s="119"/>
      <c r="H76" s="73"/>
      <c r="I76" s="53"/>
      <c r="J76" s="22"/>
      <c r="K76" s="22"/>
      <c r="L76" s="22"/>
      <c r="M76" s="22"/>
      <c r="N76" s="22"/>
      <c r="O76" s="22"/>
      <c r="P76" s="22"/>
      <c r="Q76" s="22"/>
      <c r="R76" s="22"/>
      <c r="S76" s="22"/>
      <c r="T76" s="22"/>
    </row>
    <row r="77" spans="1:20" ht="15.75" customHeight="1" x14ac:dyDescent="0.25">
      <c r="A77" s="24"/>
      <c r="B77" s="24"/>
      <c r="C77" s="25"/>
      <c r="D77" s="25"/>
      <c r="E77" s="26"/>
      <c r="F77" s="26"/>
      <c r="G77" s="119"/>
      <c r="H77" s="73"/>
      <c r="I77" s="53"/>
      <c r="J77" s="22"/>
      <c r="K77" s="22"/>
      <c r="L77" s="22"/>
      <c r="M77" s="22"/>
      <c r="N77" s="22"/>
      <c r="O77" s="22"/>
      <c r="P77" s="22"/>
      <c r="Q77" s="22"/>
      <c r="R77" s="22"/>
      <c r="S77" s="22"/>
      <c r="T77" s="22"/>
    </row>
    <row r="78" spans="1:20" ht="15.75" customHeight="1" x14ac:dyDescent="0.25">
      <c r="A78" s="24"/>
      <c r="B78" s="24"/>
      <c r="C78" s="25"/>
      <c r="D78" s="25"/>
      <c r="E78" s="26"/>
      <c r="F78" s="26"/>
      <c r="G78" s="119"/>
      <c r="H78" s="73"/>
      <c r="I78" s="53"/>
      <c r="J78" s="22"/>
      <c r="K78" s="22"/>
      <c r="L78" s="22"/>
      <c r="M78" s="22"/>
      <c r="N78" s="22"/>
      <c r="O78" s="22"/>
      <c r="P78" s="22"/>
      <c r="Q78" s="22"/>
      <c r="R78" s="22"/>
      <c r="S78" s="22"/>
      <c r="T78" s="22"/>
    </row>
    <row r="79" spans="1:20" ht="15.75" customHeight="1" x14ac:dyDescent="0.25">
      <c r="A79" s="24"/>
      <c r="B79" s="24"/>
      <c r="C79" s="25"/>
      <c r="D79" s="25"/>
      <c r="E79" s="26"/>
      <c r="F79" s="26"/>
      <c r="G79" s="119"/>
      <c r="H79" s="73"/>
      <c r="I79" s="53"/>
      <c r="J79" s="22"/>
      <c r="K79" s="22"/>
      <c r="L79" s="22"/>
      <c r="M79" s="22"/>
      <c r="N79" s="22"/>
      <c r="O79" s="22"/>
      <c r="P79" s="22"/>
      <c r="Q79" s="22"/>
      <c r="R79" s="22"/>
      <c r="S79" s="22"/>
      <c r="T79" s="22"/>
    </row>
    <row r="80" spans="1:20" ht="15.75" customHeight="1" x14ac:dyDescent="0.25">
      <c r="A80" s="24"/>
      <c r="B80" s="24"/>
      <c r="C80" s="25"/>
      <c r="D80" s="25"/>
      <c r="E80" s="26"/>
      <c r="F80" s="26"/>
      <c r="G80" s="119"/>
      <c r="H80" s="73"/>
      <c r="I80" s="53"/>
      <c r="J80" s="22"/>
      <c r="K80" s="22"/>
      <c r="L80" s="22"/>
      <c r="M80" s="22"/>
      <c r="N80" s="22"/>
      <c r="O80" s="22"/>
      <c r="P80" s="22"/>
      <c r="Q80" s="22"/>
      <c r="R80" s="22"/>
      <c r="S80" s="22"/>
      <c r="T80" s="22"/>
    </row>
    <row r="81" spans="1:20" ht="15.75" customHeight="1" x14ac:dyDescent="0.25">
      <c r="A81" s="24"/>
      <c r="B81" s="24"/>
      <c r="C81" s="25"/>
      <c r="D81" s="25"/>
      <c r="E81" s="26"/>
      <c r="F81" s="26"/>
      <c r="G81" s="119"/>
      <c r="H81" s="73"/>
      <c r="I81" s="53"/>
      <c r="J81" s="22"/>
      <c r="K81" s="22"/>
      <c r="L81" s="22"/>
      <c r="M81" s="22"/>
      <c r="N81" s="22"/>
      <c r="O81" s="22"/>
      <c r="P81" s="22"/>
      <c r="Q81" s="22"/>
      <c r="R81" s="22"/>
      <c r="S81" s="22"/>
      <c r="T81" s="22"/>
    </row>
    <row r="82" spans="1:20" ht="15.75" customHeight="1" x14ac:dyDescent="0.25">
      <c r="A82" s="24"/>
      <c r="B82" s="24"/>
      <c r="C82" s="25"/>
      <c r="D82" s="25"/>
      <c r="E82" s="26"/>
      <c r="F82" s="26"/>
      <c r="G82" s="119"/>
      <c r="H82" s="73"/>
      <c r="I82" s="53"/>
      <c r="J82" s="22"/>
      <c r="K82" s="22"/>
      <c r="L82" s="22"/>
      <c r="M82" s="22"/>
      <c r="N82" s="22"/>
      <c r="O82" s="22"/>
      <c r="P82" s="22"/>
      <c r="Q82" s="22"/>
      <c r="R82" s="22"/>
      <c r="S82" s="22"/>
      <c r="T82" s="22"/>
    </row>
    <row r="83" spans="1:20" ht="15.75" customHeight="1" x14ac:dyDescent="0.25">
      <c r="A83" s="24"/>
      <c r="B83" s="24"/>
      <c r="C83" s="25"/>
      <c r="D83" s="25"/>
      <c r="E83" s="26"/>
      <c r="F83" s="26"/>
      <c r="G83" s="119"/>
      <c r="H83" s="73"/>
      <c r="I83" s="53"/>
      <c r="J83" s="22"/>
      <c r="K83" s="22"/>
      <c r="L83" s="22"/>
      <c r="M83" s="22"/>
      <c r="N83" s="22"/>
      <c r="O83" s="22"/>
      <c r="P83" s="22"/>
      <c r="Q83" s="22"/>
      <c r="R83" s="22"/>
      <c r="S83" s="22"/>
      <c r="T83" s="22"/>
    </row>
    <row r="84" spans="1:20" ht="15.75" customHeight="1" x14ac:dyDescent="0.25">
      <c r="A84" s="24"/>
      <c r="B84" s="24"/>
      <c r="C84" s="25"/>
      <c r="D84" s="25"/>
      <c r="E84" s="26"/>
      <c r="F84" s="26"/>
      <c r="G84" s="119"/>
      <c r="H84" s="73"/>
      <c r="I84" s="53"/>
      <c r="J84" s="22"/>
      <c r="K84" s="22"/>
      <c r="L84" s="22"/>
      <c r="M84" s="22"/>
      <c r="N84" s="22"/>
      <c r="O84" s="22"/>
      <c r="P84" s="22"/>
      <c r="Q84" s="22"/>
      <c r="R84" s="22"/>
      <c r="S84" s="22"/>
      <c r="T84" s="22"/>
    </row>
    <row r="85" spans="1:20" ht="15.75" customHeight="1" x14ac:dyDescent="0.25">
      <c r="A85" s="24"/>
      <c r="B85" s="24"/>
      <c r="C85" s="25"/>
      <c r="D85" s="25"/>
      <c r="E85" s="26"/>
      <c r="F85" s="26"/>
      <c r="G85" s="119"/>
      <c r="H85" s="73"/>
      <c r="I85" s="53"/>
      <c r="J85" s="22"/>
      <c r="K85" s="22"/>
      <c r="L85" s="22"/>
      <c r="M85" s="22"/>
      <c r="N85" s="22"/>
      <c r="O85" s="22"/>
      <c r="P85" s="22"/>
      <c r="Q85" s="22"/>
      <c r="R85" s="22"/>
      <c r="S85" s="22"/>
      <c r="T85" s="22"/>
    </row>
    <row r="86" spans="1:20" ht="15.75" customHeight="1" x14ac:dyDescent="0.25">
      <c r="A86" s="24"/>
      <c r="B86" s="24"/>
      <c r="C86" s="25"/>
      <c r="D86" s="25"/>
      <c r="E86" s="26"/>
      <c r="F86" s="26"/>
      <c r="G86" s="119"/>
      <c r="H86" s="73"/>
      <c r="I86" s="53"/>
      <c r="J86" s="22"/>
      <c r="K86" s="22"/>
      <c r="L86" s="22"/>
      <c r="M86" s="22"/>
      <c r="N86" s="22"/>
      <c r="O86" s="22"/>
      <c r="P86" s="22"/>
      <c r="Q86" s="22"/>
      <c r="R86" s="22"/>
      <c r="S86" s="22"/>
      <c r="T86" s="22"/>
    </row>
    <row r="87" spans="1:20" ht="15.75" customHeight="1" x14ac:dyDescent="0.25">
      <c r="A87" s="24"/>
      <c r="B87" s="24"/>
      <c r="C87" s="25"/>
      <c r="D87" s="25"/>
      <c r="E87" s="26"/>
      <c r="F87" s="26"/>
      <c r="G87" s="119"/>
      <c r="H87" s="73"/>
      <c r="I87" s="53"/>
      <c r="J87" s="22"/>
      <c r="K87" s="22"/>
      <c r="L87" s="22"/>
      <c r="M87" s="22"/>
      <c r="N87" s="22"/>
      <c r="O87" s="22"/>
      <c r="P87" s="22"/>
      <c r="Q87" s="22"/>
      <c r="R87" s="22"/>
      <c r="S87" s="22"/>
      <c r="T87" s="22"/>
    </row>
    <row r="88" spans="1:20" ht="15.75" customHeight="1" x14ac:dyDescent="0.25">
      <c r="A88" s="24"/>
      <c r="B88" s="24"/>
      <c r="C88" s="25"/>
      <c r="D88" s="25"/>
      <c r="E88" s="26"/>
      <c r="F88" s="26"/>
      <c r="G88" s="119"/>
      <c r="H88" s="73"/>
      <c r="I88" s="53"/>
      <c r="J88" s="22"/>
      <c r="K88" s="22"/>
      <c r="L88" s="22"/>
      <c r="M88" s="22"/>
      <c r="N88" s="22"/>
      <c r="O88" s="22"/>
      <c r="P88" s="22"/>
      <c r="Q88" s="22"/>
      <c r="R88" s="22"/>
      <c r="S88" s="22"/>
      <c r="T88" s="22"/>
    </row>
    <row r="89" spans="1:20" ht="15.75" customHeight="1" x14ac:dyDescent="0.25">
      <c r="A89" s="24"/>
      <c r="B89" s="24"/>
      <c r="C89" s="25"/>
      <c r="D89" s="25"/>
      <c r="E89" s="26"/>
      <c r="F89" s="26"/>
      <c r="G89" s="119"/>
      <c r="H89" s="73"/>
      <c r="I89" s="53"/>
      <c r="J89" s="22"/>
      <c r="K89" s="22"/>
      <c r="L89" s="22"/>
      <c r="M89" s="22"/>
      <c r="N89" s="22"/>
      <c r="O89" s="22"/>
      <c r="P89" s="22"/>
      <c r="Q89" s="22"/>
      <c r="R89" s="22"/>
      <c r="S89" s="22"/>
      <c r="T89" s="22"/>
    </row>
    <row r="90" spans="1:20" ht="15.75" customHeight="1" x14ac:dyDescent="0.25">
      <c r="A90" s="24"/>
      <c r="B90" s="24"/>
      <c r="C90" s="25"/>
      <c r="D90" s="25"/>
      <c r="E90" s="26"/>
      <c r="F90" s="26"/>
      <c r="G90" s="119"/>
      <c r="H90" s="73"/>
      <c r="I90" s="53"/>
      <c r="J90" s="22"/>
      <c r="K90" s="22"/>
      <c r="L90" s="22"/>
      <c r="M90" s="22"/>
      <c r="N90" s="22"/>
      <c r="O90" s="22"/>
      <c r="P90" s="22"/>
      <c r="Q90" s="22"/>
      <c r="R90" s="22"/>
      <c r="S90" s="22"/>
      <c r="T90" s="22"/>
    </row>
    <row r="91" spans="1:20" ht="15.75" customHeight="1" x14ac:dyDescent="0.25">
      <c r="A91" s="24"/>
      <c r="B91" s="24"/>
      <c r="C91" s="25"/>
      <c r="D91" s="25"/>
      <c r="E91" s="26"/>
      <c r="F91" s="26"/>
      <c r="G91" s="119"/>
      <c r="H91" s="73"/>
      <c r="I91" s="53"/>
      <c r="J91" s="22"/>
      <c r="K91" s="22"/>
      <c r="L91" s="22"/>
      <c r="M91" s="22"/>
      <c r="N91" s="22"/>
      <c r="O91" s="22"/>
      <c r="P91" s="22"/>
      <c r="Q91" s="22"/>
      <c r="R91" s="22"/>
      <c r="S91" s="22"/>
      <c r="T91" s="22"/>
    </row>
    <row r="92" spans="1:20" ht="15.75" customHeight="1" x14ac:dyDescent="0.25">
      <c r="A92" s="24"/>
      <c r="B92" s="24"/>
      <c r="C92" s="25"/>
      <c r="D92" s="25"/>
      <c r="E92" s="26"/>
      <c r="F92" s="26"/>
      <c r="G92" s="119"/>
      <c r="H92" s="73"/>
      <c r="I92" s="53"/>
      <c r="J92" s="22"/>
      <c r="K92" s="22"/>
      <c r="L92" s="22"/>
      <c r="M92" s="22"/>
      <c r="N92" s="22"/>
      <c r="O92" s="22"/>
      <c r="P92" s="22"/>
      <c r="Q92" s="22"/>
      <c r="R92" s="22"/>
      <c r="S92" s="22"/>
      <c r="T92" s="22"/>
    </row>
    <row r="93" spans="1:20" ht="15.75" customHeight="1" x14ac:dyDescent="0.25">
      <c r="A93" s="24"/>
      <c r="B93" s="24"/>
      <c r="C93" s="25"/>
      <c r="D93" s="25"/>
      <c r="E93" s="26"/>
      <c r="F93" s="26"/>
      <c r="G93" s="119"/>
      <c r="H93" s="73"/>
      <c r="I93" s="53"/>
      <c r="J93" s="22"/>
      <c r="K93" s="22"/>
      <c r="L93" s="22"/>
      <c r="M93" s="22"/>
      <c r="N93" s="22"/>
      <c r="O93" s="22"/>
      <c r="P93" s="22"/>
      <c r="Q93" s="22"/>
      <c r="R93" s="22"/>
      <c r="S93" s="22"/>
      <c r="T93" s="22"/>
    </row>
    <row r="94" spans="1:20" ht="15.75" customHeight="1" x14ac:dyDescent="0.25">
      <c r="A94" s="24"/>
      <c r="B94" s="24"/>
      <c r="C94" s="25"/>
      <c r="D94" s="25"/>
      <c r="E94" s="26"/>
      <c r="F94" s="26"/>
      <c r="G94" s="119"/>
      <c r="H94" s="73"/>
      <c r="I94" s="53"/>
      <c r="J94" s="22"/>
      <c r="K94" s="22"/>
      <c r="L94" s="22"/>
      <c r="M94" s="22"/>
      <c r="N94" s="22"/>
      <c r="O94" s="22"/>
      <c r="P94" s="22"/>
      <c r="Q94" s="22"/>
      <c r="R94" s="22"/>
      <c r="S94" s="22"/>
      <c r="T94" s="22"/>
    </row>
    <row r="95" spans="1:20" ht="15.75" customHeight="1" x14ac:dyDescent="0.25">
      <c r="A95" s="24"/>
      <c r="B95" s="24"/>
      <c r="C95" s="25"/>
      <c r="D95" s="25"/>
      <c r="E95" s="26"/>
      <c r="F95" s="26"/>
      <c r="G95" s="119"/>
      <c r="H95" s="73"/>
      <c r="I95" s="53"/>
      <c r="J95" s="22"/>
      <c r="K95" s="22"/>
      <c r="L95" s="22"/>
      <c r="M95" s="22"/>
      <c r="N95" s="22"/>
      <c r="O95" s="22"/>
      <c r="P95" s="22"/>
      <c r="Q95" s="22"/>
      <c r="R95" s="22"/>
      <c r="S95" s="22"/>
      <c r="T95" s="22"/>
    </row>
    <row r="96" spans="1:20" ht="15.75" customHeight="1" x14ac:dyDescent="0.25">
      <c r="A96" s="24"/>
      <c r="B96" s="24"/>
      <c r="C96" s="25"/>
      <c r="D96" s="25"/>
      <c r="E96" s="26"/>
      <c r="F96" s="26"/>
      <c r="G96" s="119"/>
      <c r="H96" s="73"/>
      <c r="I96" s="53"/>
      <c r="J96" s="22"/>
      <c r="K96" s="22"/>
      <c r="L96" s="22"/>
      <c r="M96" s="22"/>
      <c r="N96" s="22"/>
      <c r="O96" s="22"/>
      <c r="P96" s="22"/>
      <c r="Q96" s="22"/>
      <c r="R96" s="22"/>
      <c r="S96" s="22"/>
      <c r="T96" s="22"/>
    </row>
    <row r="97" spans="1:20" ht="15.75" customHeight="1" x14ac:dyDescent="0.25">
      <c r="A97" s="24"/>
      <c r="B97" s="24"/>
      <c r="C97" s="25"/>
      <c r="D97" s="25"/>
      <c r="E97" s="26"/>
      <c r="F97" s="26"/>
      <c r="G97" s="119"/>
      <c r="H97" s="73"/>
      <c r="I97" s="53"/>
      <c r="J97" s="22"/>
      <c r="K97" s="22"/>
      <c r="L97" s="22"/>
      <c r="M97" s="22"/>
      <c r="N97" s="22"/>
      <c r="O97" s="22"/>
      <c r="P97" s="22"/>
      <c r="Q97" s="22"/>
      <c r="R97" s="22"/>
      <c r="S97" s="22"/>
      <c r="T97" s="22"/>
    </row>
    <row r="98" spans="1:20" ht="15.75" customHeight="1" x14ac:dyDescent="0.25">
      <c r="A98" s="24"/>
      <c r="B98" s="24"/>
      <c r="C98" s="25"/>
      <c r="D98" s="25"/>
      <c r="E98" s="26"/>
      <c r="F98" s="26"/>
      <c r="G98" s="119"/>
      <c r="H98" s="73"/>
      <c r="I98" s="53"/>
      <c r="J98" s="22"/>
      <c r="K98" s="22"/>
      <c r="L98" s="22"/>
      <c r="M98" s="22"/>
      <c r="N98" s="22"/>
      <c r="O98" s="22"/>
      <c r="P98" s="22"/>
      <c r="Q98" s="22"/>
      <c r="R98" s="22"/>
      <c r="S98" s="22"/>
      <c r="T98" s="22"/>
    </row>
    <row r="99" spans="1:20" ht="15.75" customHeight="1" x14ac:dyDescent="0.25">
      <c r="A99" s="24"/>
      <c r="B99" s="24"/>
      <c r="C99" s="25"/>
      <c r="D99" s="25"/>
      <c r="E99" s="26"/>
      <c r="F99" s="26"/>
      <c r="G99" s="119"/>
      <c r="H99" s="73"/>
      <c r="I99" s="53"/>
      <c r="J99" s="22"/>
      <c r="K99" s="22"/>
      <c r="L99" s="22"/>
      <c r="M99" s="22"/>
      <c r="N99" s="22"/>
      <c r="O99" s="22"/>
      <c r="P99" s="22"/>
      <c r="Q99" s="22"/>
      <c r="R99" s="22"/>
      <c r="S99" s="22"/>
      <c r="T99" s="22"/>
    </row>
    <row r="100" spans="1:20" ht="15.75" customHeight="1" x14ac:dyDescent="0.25">
      <c r="A100" s="24"/>
      <c r="B100" s="24"/>
      <c r="C100" s="25"/>
      <c r="D100" s="25"/>
      <c r="E100" s="26"/>
      <c r="F100" s="26"/>
      <c r="G100" s="119"/>
      <c r="H100" s="73"/>
      <c r="I100" s="53"/>
      <c r="J100" s="22"/>
      <c r="K100" s="22"/>
      <c r="L100" s="22"/>
      <c r="M100" s="22"/>
      <c r="N100" s="22"/>
      <c r="O100" s="22"/>
      <c r="P100" s="22"/>
      <c r="Q100" s="22"/>
      <c r="R100" s="22"/>
      <c r="S100" s="22"/>
      <c r="T100" s="22"/>
    </row>
    <row r="101" spans="1:20" ht="15.75" customHeight="1" x14ac:dyDescent="0.25">
      <c r="A101" s="24"/>
      <c r="B101" s="24"/>
      <c r="C101" s="25"/>
      <c r="D101" s="25"/>
      <c r="E101" s="26"/>
      <c r="F101" s="26"/>
      <c r="G101" s="119"/>
      <c r="H101" s="73"/>
      <c r="I101" s="53"/>
      <c r="J101" s="22"/>
      <c r="K101" s="22"/>
      <c r="L101" s="22"/>
      <c r="M101" s="22"/>
      <c r="N101" s="22"/>
      <c r="O101" s="22"/>
      <c r="P101" s="22"/>
      <c r="Q101" s="22"/>
      <c r="R101" s="22"/>
      <c r="S101" s="22"/>
      <c r="T101" s="22"/>
    </row>
    <row r="102" spans="1:20" ht="15.75" customHeight="1" x14ac:dyDescent="0.25">
      <c r="A102" s="24"/>
      <c r="B102" s="24"/>
      <c r="C102" s="25"/>
      <c r="D102" s="25"/>
      <c r="E102" s="26"/>
      <c r="F102" s="26"/>
      <c r="G102" s="119"/>
      <c r="H102" s="73"/>
      <c r="I102" s="53"/>
      <c r="J102" s="22"/>
      <c r="K102" s="22"/>
      <c r="L102" s="22"/>
      <c r="M102" s="22"/>
      <c r="N102" s="22"/>
      <c r="O102" s="22"/>
      <c r="P102" s="22"/>
      <c r="Q102" s="22"/>
      <c r="R102" s="22"/>
      <c r="S102" s="22"/>
      <c r="T102" s="22"/>
    </row>
    <row r="103" spans="1:20" ht="15.75" customHeight="1" x14ac:dyDescent="0.25">
      <c r="A103" s="24"/>
      <c r="B103" s="24"/>
      <c r="C103" s="25"/>
      <c r="D103" s="25"/>
      <c r="E103" s="26"/>
      <c r="F103" s="26"/>
      <c r="G103" s="119"/>
      <c r="H103" s="73"/>
      <c r="I103" s="53"/>
      <c r="J103" s="22"/>
      <c r="K103" s="22"/>
      <c r="L103" s="22"/>
      <c r="M103" s="22"/>
      <c r="N103" s="22"/>
      <c r="O103" s="22"/>
      <c r="P103" s="22"/>
      <c r="Q103" s="22"/>
      <c r="R103" s="22"/>
      <c r="S103" s="22"/>
      <c r="T103" s="22"/>
    </row>
    <row r="104" spans="1:20" ht="15.75" customHeight="1" x14ac:dyDescent="0.25">
      <c r="A104" s="24"/>
      <c r="B104" s="24"/>
      <c r="C104" s="25"/>
      <c r="D104" s="25"/>
      <c r="E104" s="26"/>
      <c r="F104" s="26"/>
      <c r="G104" s="119"/>
      <c r="H104" s="73"/>
      <c r="I104" s="53"/>
      <c r="J104" s="22"/>
      <c r="K104" s="22"/>
      <c r="L104" s="22"/>
      <c r="M104" s="22"/>
      <c r="N104" s="22"/>
      <c r="O104" s="22"/>
      <c r="P104" s="22"/>
      <c r="Q104" s="22"/>
      <c r="R104" s="22"/>
      <c r="S104" s="22"/>
      <c r="T104" s="22"/>
    </row>
    <row r="105" spans="1:20" ht="15.75" customHeight="1" x14ac:dyDescent="0.25">
      <c r="A105" s="24"/>
      <c r="B105" s="24"/>
      <c r="C105" s="25"/>
      <c r="D105" s="25"/>
      <c r="E105" s="26"/>
      <c r="F105" s="26"/>
      <c r="G105" s="119"/>
      <c r="H105" s="73"/>
      <c r="I105" s="53"/>
      <c r="J105" s="22"/>
      <c r="K105" s="22"/>
      <c r="L105" s="22"/>
      <c r="M105" s="22"/>
      <c r="N105" s="22"/>
      <c r="O105" s="22"/>
      <c r="P105" s="22"/>
      <c r="Q105" s="22"/>
      <c r="R105" s="22"/>
      <c r="S105" s="22"/>
      <c r="T105" s="22"/>
    </row>
    <row r="106" spans="1:20" ht="15.75" customHeight="1" x14ac:dyDescent="0.25">
      <c r="A106" s="24"/>
      <c r="B106" s="24"/>
      <c r="C106" s="25"/>
      <c r="D106" s="25"/>
      <c r="E106" s="26"/>
      <c r="F106" s="26"/>
      <c r="G106" s="119"/>
      <c r="H106" s="73"/>
      <c r="I106" s="53"/>
      <c r="J106" s="22"/>
      <c r="K106" s="22"/>
      <c r="L106" s="22"/>
      <c r="M106" s="22"/>
      <c r="N106" s="22"/>
      <c r="O106" s="22"/>
      <c r="P106" s="22"/>
      <c r="Q106" s="22"/>
      <c r="R106" s="22"/>
      <c r="S106" s="22"/>
      <c r="T106" s="22"/>
    </row>
    <row r="107" spans="1:20" ht="15.75" customHeight="1" x14ac:dyDescent="0.25">
      <c r="A107" s="24"/>
      <c r="B107" s="24"/>
      <c r="C107" s="25"/>
      <c r="D107" s="25"/>
      <c r="E107" s="26"/>
      <c r="F107" s="26"/>
      <c r="G107" s="119"/>
      <c r="H107" s="73"/>
      <c r="I107" s="53"/>
      <c r="J107" s="22"/>
      <c r="K107" s="22"/>
      <c r="L107" s="22"/>
      <c r="M107" s="22"/>
      <c r="N107" s="22"/>
      <c r="O107" s="22"/>
      <c r="P107" s="22"/>
      <c r="Q107" s="22"/>
      <c r="R107" s="22"/>
      <c r="S107" s="22"/>
      <c r="T107" s="22"/>
    </row>
    <row r="108" spans="1:20" ht="15.75" customHeight="1" x14ac:dyDescent="0.25">
      <c r="A108" s="24"/>
      <c r="B108" s="24"/>
      <c r="C108" s="25"/>
      <c r="D108" s="25"/>
      <c r="E108" s="26"/>
      <c r="F108" s="26"/>
      <c r="G108" s="119"/>
      <c r="H108" s="73"/>
      <c r="I108" s="53"/>
      <c r="J108" s="22"/>
      <c r="K108" s="22"/>
      <c r="L108" s="22"/>
      <c r="M108" s="22"/>
      <c r="N108" s="22"/>
      <c r="O108" s="22"/>
      <c r="P108" s="22"/>
      <c r="Q108" s="22"/>
      <c r="R108" s="22"/>
      <c r="S108" s="22"/>
      <c r="T108" s="22"/>
    </row>
    <row r="109" spans="1:20" ht="15.75" customHeight="1" x14ac:dyDescent="0.25">
      <c r="A109" s="24"/>
      <c r="B109" s="24"/>
      <c r="C109" s="25"/>
      <c r="D109" s="25"/>
      <c r="E109" s="26"/>
      <c r="F109" s="26"/>
      <c r="G109" s="119"/>
      <c r="H109" s="73"/>
      <c r="I109" s="53"/>
      <c r="J109" s="22"/>
      <c r="K109" s="22"/>
      <c r="L109" s="22"/>
      <c r="M109" s="22"/>
      <c r="N109" s="22"/>
      <c r="O109" s="22"/>
      <c r="P109" s="22"/>
      <c r="Q109" s="22"/>
      <c r="R109" s="22"/>
      <c r="S109" s="22"/>
      <c r="T109" s="22"/>
    </row>
    <row r="110" spans="1:20" ht="15.75" customHeight="1" x14ac:dyDescent="0.25">
      <c r="A110" s="24"/>
      <c r="B110" s="24"/>
      <c r="C110" s="25"/>
      <c r="D110" s="25"/>
      <c r="E110" s="26"/>
      <c r="F110" s="26"/>
      <c r="G110" s="119"/>
      <c r="H110" s="73"/>
      <c r="I110" s="53"/>
      <c r="J110" s="22"/>
      <c r="K110" s="22"/>
      <c r="L110" s="22"/>
      <c r="M110" s="22"/>
      <c r="N110" s="22"/>
      <c r="O110" s="22"/>
      <c r="P110" s="22"/>
      <c r="Q110" s="22"/>
      <c r="R110" s="22"/>
      <c r="S110" s="22"/>
      <c r="T110" s="22"/>
    </row>
    <row r="111" spans="1:20" ht="15.75" customHeight="1" x14ac:dyDescent="0.25">
      <c r="A111" s="24"/>
      <c r="B111" s="24"/>
      <c r="C111" s="25"/>
      <c r="D111" s="25"/>
      <c r="E111" s="26"/>
      <c r="F111" s="26"/>
      <c r="G111" s="119"/>
      <c r="H111" s="73"/>
      <c r="I111" s="53"/>
      <c r="J111" s="22"/>
      <c r="K111" s="22"/>
      <c r="L111" s="22"/>
      <c r="M111" s="22"/>
      <c r="N111" s="22"/>
      <c r="O111" s="22"/>
      <c r="P111" s="22"/>
      <c r="Q111" s="22"/>
      <c r="R111" s="22"/>
      <c r="S111" s="22"/>
      <c r="T111" s="22"/>
    </row>
    <row r="112" spans="1:20" ht="15.75" customHeight="1" x14ac:dyDescent="0.25">
      <c r="A112" s="24"/>
      <c r="B112" s="24"/>
      <c r="C112" s="25"/>
      <c r="D112" s="25"/>
      <c r="E112" s="26"/>
      <c r="F112" s="26"/>
      <c r="G112" s="119"/>
      <c r="H112" s="73"/>
      <c r="I112" s="53"/>
      <c r="J112" s="22"/>
      <c r="K112" s="22"/>
      <c r="L112" s="22"/>
      <c r="M112" s="22"/>
      <c r="N112" s="22"/>
      <c r="O112" s="22"/>
      <c r="P112" s="22"/>
      <c r="Q112" s="22"/>
      <c r="R112" s="22"/>
      <c r="S112" s="22"/>
      <c r="T112" s="22"/>
    </row>
    <row r="113" spans="1:20" ht="15.75" customHeight="1" x14ac:dyDescent="0.25">
      <c r="A113" s="24"/>
      <c r="B113" s="24"/>
      <c r="C113" s="25"/>
      <c r="D113" s="25"/>
      <c r="E113" s="26"/>
      <c r="F113" s="26"/>
      <c r="G113" s="119"/>
      <c r="H113" s="73"/>
      <c r="I113" s="53"/>
      <c r="J113" s="22"/>
      <c r="K113" s="22"/>
      <c r="L113" s="22"/>
      <c r="M113" s="22"/>
      <c r="N113" s="22"/>
      <c r="O113" s="22"/>
      <c r="P113" s="22"/>
      <c r="Q113" s="22"/>
      <c r="R113" s="22"/>
      <c r="S113" s="22"/>
      <c r="T113" s="22"/>
    </row>
    <row r="114" spans="1:20" ht="15.75" customHeight="1" x14ac:dyDescent="0.25">
      <c r="A114" s="24"/>
      <c r="B114" s="24"/>
      <c r="C114" s="25"/>
      <c r="D114" s="25"/>
      <c r="E114" s="26"/>
      <c r="F114" s="26"/>
      <c r="G114" s="119"/>
      <c r="H114" s="73"/>
      <c r="I114" s="53"/>
      <c r="J114" s="22"/>
      <c r="K114" s="22"/>
      <c r="L114" s="22"/>
      <c r="M114" s="22"/>
      <c r="N114" s="22"/>
      <c r="O114" s="22"/>
      <c r="P114" s="22"/>
      <c r="Q114" s="22"/>
      <c r="R114" s="22"/>
      <c r="S114" s="22"/>
      <c r="T114" s="22"/>
    </row>
    <row r="115" spans="1:20" ht="15.75" customHeight="1" x14ac:dyDescent="0.25">
      <c r="A115" s="24"/>
      <c r="B115" s="24"/>
      <c r="C115" s="25"/>
      <c r="D115" s="25"/>
      <c r="E115" s="26"/>
      <c r="F115" s="26"/>
      <c r="G115" s="119"/>
      <c r="H115" s="73"/>
      <c r="I115" s="53"/>
      <c r="J115" s="22"/>
      <c r="K115" s="22"/>
      <c r="L115" s="22"/>
      <c r="M115" s="22"/>
      <c r="N115" s="22"/>
      <c r="O115" s="22"/>
      <c r="P115" s="22"/>
      <c r="Q115" s="22"/>
      <c r="R115" s="22"/>
      <c r="S115" s="22"/>
      <c r="T115" s="22"/>
    </row>
    <row r="116" spans="1:20" ht="15.75" customHeight="1" x14ac:dyDescent="0.25">
      <c r="A116" s="24"/>
      <c r="B116" s="24"/>
      <c r="C116" s="25"/>
      <c r="D116" s="25"/>
      <c r="E116" s="26"/>
      <c r="F116" s="26"/>
      <c r="G116" s="119"/>
      <c r="H116" s="73"/>
      <c r="I116" s="53"/>
      <c r="J116" s="22"/>
      <c r="K116" s="22"/>
      <c r="L116" s="22"/>
      <c r="M116" s="22"/>
      <c r="N116" s="22"/>
      <c r="O116" s="22"/>
      <c r="P116" s="22"/>
      <c r="Q116" s="22"/>
      <c r="R116" s="22"/>
      <c r="S116" s="22"/>
      <c r="T116" s="22"/>
    </row>
    <row r="117" spans="1:20" ht="15.75" customHeight="1" x14ac:dyDescent="0.25">
      <c r="A117" s="24"/>
      <c r="B117" s="24"/>
      <c r="C117" s="25"/>
      <c r="D117" s="25"/>
      <c r="E117" s="26"/>
      <c r="F117" s="26"/>
      <c r="G117" s="119"/>
      <c r="H117" s="73"/>
      <c r="I117" s="53"/>
      <c r="J117" s="22"/>
      <c r="K117" s="22"/>
      <c r="L117" s="22"/>
      <c r="M117" s="22"/>
      <c r="N117" s="22"/>
      <c r="O117" s="22"/>
      <c r="P117" s="22"/>
      <c r="Q117" s="22"/>
      <c r="R117" s="22"/>
      <c r="S117" s="22"/>
      <c r="T117" s="22"/>
    </row>
    <row r="118" spans="1:20" ht="15.75" customHeight="1" x14ac:dyDescent="0.25">
      <c r="A118" s="24"/>
      <c r="B118" s="24"/>
      <c r="C118" s="25"/>
      <c r="D118" s="25"/>
      <c r="E118" s="26"/>
      <c r="F118" s="26"/>
      <c r="G118" s="119"/>
      <c r="H118" s="73"/>
      <c r="I118" s="53"/>
      <c r="J118" s="22"/>
      <c r="K118" s="22"/>
      <c r="L118" s="22"/>
      <c r="M118" s="22"/>
      <c r="N118" s="22"/>
      <c r="O118" s="22"/>
      <c r="P118" s="22"/>
      <c r="Q118" s="22"/>
      <c r="R118" s="22"/>
      <c r="S118" s="22"/>
      <c r="T118" s="22"/>
    </row>
    <row r="119" spans="1:20" ht="15.75" customHeight="1" x14ac:dyDescent="0.25">
      <c r="A119" s="24"/>
      <c r="B119" s="24"/>
      <c r="C119" s="25"/>
      <c r="D119" s="25"/>
      <c r="E119" s="26"/>
      <c r="F119" s="26"/>
      <c r="G119" s="119"/>
      <c r="H119" s="73"/>
      <c r="I119" s="53"/>
      <c r="J119" s="22"/>
      <c r="K119" s="22"/>
      <c r="L119" s="22"/>
      <c r="M119" s="22"/>
      <c r="N119" s="22"/>
      <c r="O119" s="22"/>
      <c r="P119" s="22"/>
      <c r="Q119" s="22"/>
      <c r="R119" s="22"/>
      <c r="S119" s="22"/>
      <c r="T119" s="22"/>
    </row>
    <row r="120" spans="1:20" ht="15.75" customHeight="1" x14ac:dyDescent="0.25">
      <c r="A120" s="24"/>
      <c r="B120" s="24"/>
      <c r="C120" s="25"/>
      <c r="D120" s="25"/>
      <c r="E120" s="26"/>
      <c r="F120" s="26"/>
      <c r="G120" s="119"/>
      <c r="H120" s="73"/>
      <c r="I120" s="53"/>
      <c r="J120" s="22"/>
      <c r="K120" s="22"/>
      <c r="L120" s="22"/>
      <c r="M120" s="22"/>
      <c r="N120" s="22"/>
      <c r="O120" s="22"/>
      <c r="P120" s="22"/>
      <c r="Q120" s="22"/>
      <c r="R120" s="22"/>
      <c r="S120" s="22"/>
      <c r="T120" s="22"/>
    </row>
    <row r="121" spans="1:20" ht="15.75" customHeight="1" x14ac:dyDescent="0.25">
      <c r="A121" s="24"/>
      <c r="B121" s="24"/>
      <c r="C121" s="25"/>
      <c r="D121" s="25"/>
      <c r="E121" s="26"/>
      <c r="F121" s="26"/>
      <c r="G121" s="119"/>
      <c r="H121" s="73"/>
      <c r="I121" s="53"/>
      <c r="J121" s="22"/>
      <c r="K121" s="22"/>
      <c r="L121" s="22"/>
      <c r="M121" s="22"/>
      <c r="N121" s="22"/>
      <c r="O121" s="22"/>
      <c r="P121" s="22"/>
      <c r="Q121" s="22"/>
      <c r="R121" s="22"/>
      <c r="S121" s="22"/>
      <c r="T121" s="22"/>
    </row>
    <row r="122" spans="1:20" ht="15.75" customHeight="1" x14ac:dyDescent="0.25">
      <c r="A122" s="24"/>
      <c r="B122" s="24"/>
      <c r="C122" s="25"/>
      <c r="D122" s="25"/>
      <c r="E122" s="26"/>
      <c r="F122" s="26"/>
      <c r="G122" s="119"/>
      <c r="H122" s="73"/>
      <c r="I122" s="53"/>
      <c r="J122" s="22"/>
      <c r="K122" s="22"/>
      <c r="L122" s="22"/>
      <c r="M122" s="22"/>
      <c r="N122" s="22"/>
      <c r="O122" s="22"/>
      <c r="P122" s="22"/>
      <c r="Q122" s="22"/>
      <c r="R122" s="22"/>
      <c r="S122" s="22"/>
      <c r="T122" s="22"/>
    </row>
    <row r="123" spans="1:20" ht="15.75" customHeight="1" x14ac:dyDescent="0.25">
      <c r="A123" s="24"/>
      <c r="B123" s="24"/>
      <c r="C123" s="25"/>
      <c r="D123" s="25"/>
      <c r="E123" s="26"/>
      <c r="F123" s="26"/>
      <c r="G123" s="119"/>
      <c r="H123" s="73"/>
      <c r="I123" s="53"/>
      <c r="J123" s="22"/>
      <c r="K123" s="22"/>
      <c r="L123" s="22"/>
      <c r="M123" s="22"/>
      <c r="N123" s="22"/>
      <c r="O123" s="22"/>
      <c r="P123" s="22"/>
      <c r="Q123" s="22"/>
      <c r="R123" s="22"/>
      <c r="S123" s="22"/>
      <c r="T123" s="22"/>
    </row>
    <row r="124" spans="1:20" ht="15.75" customHeight="1" x14ac:dyDescent="0.25">
      <c r="A124" s="24"/>
      <c r="B124" s="24"/>
      <c r="C124" s="25"/>
      <c r="D124" s="25"/>
      <c r="E124" s="26"/>
      <c r="F124" s="26"/>
      <c r="G124" s="119"/>
      <c r="H124" s="73"/>
      <c r="I124" s="53"/>
      <c r="J124" s="22"/>
      <c r="K124" s="22"/>
      <c r="L124" s="22"/>
      <c r="M124" s="22"/>
      <c r="N124" s="22"/>
      <c r="O124" s="22"/>
      <c r="P124" s="22"/>
      <c r="Q124" s="22"/>
      <c r="R124" s="22"/>
      <c r="S124" s="22"/>
      <c r="T124" s="22"/>
    </row>
    <row r="125" spans="1:20" ht="15.75" customHeight="1" x14ac:dyDescent="0.25">
      <c r="A125" s="24"/>
      <c r="B125" s="24"/>
      <c r="C125" s="25"/>
      <c r="D125" s="25"/>
      <c r="E125" s="26"/>
      <c r="F125" s="26"/>
      <c r="G125" s="119"/>
      <c r="H125" s="73"/>
      <c r="I125" s="53"/>
      <c r="J125" s="22"/>
      <c r="K125" s="22"/>
      <c r="L125" s="22"/>
      <c r="M125" s="22"/>
      <c r="N125" s="22"/>
      <c r="O125" s="22"/>
      <c r="P125" s="22"/>
      <c r="Q125" s="22"/>
      <c r="R125" s="22"/>
      <c r="S125" s="22"/>
      <c r="T125" s="22"/>
    </row>
    <row r="126" spans="1:20" ht="15.75" customHeight="1" x14ac:dyDescent="0.25">
      <c r="A126" s="24"/>
      <c r="B126" s="24"/>
      <c r="C126" s="25"/>
      <c r="D126" s="25"/>
      <c r="E126" s="26"/>
      <c r="F126" s="26"/>
      <c r="G126" s="119"/>
      <c r="H126" s="73"/>
      <c r="I126" s="53"/>
      <c r="J126" s="22"/>
      <c r="K126" s="22"/>
      <c r="L126" s="22"/>
      <c r="M126" s="22"/>
      <c r="N126" s="22"/>
      <c r="O126" s="22"/>
      <c r="P126" s="22"/>
      <c r="Q126" s="22"/>
      <c r="R126" s="22"/>
      <c r="S126" s="22"/>
      <c r="T126" s="22"/>
    </row>
    <row r="127" spans="1:20" ht="15.75" customHeight="1" x14ac:dyDescent="0.25">
      <c r="A127" s="24"/>
      <c r="B127" s="24"/>
      <c r="C127" s="25"/>
      <c r="D127" s="25"/>
      <c r="E127" s="26"/>
      <c r="F127" s="26"/>
      <c r="G127" s="119"/>
      <c r="H127" s="73"/>
      <c r="I127" s="53"/>
      <c r="J127" s="22"/>
      <c r="K127" s="22"/>
      <c r="L127" s="22"/>
      <c r="M127" s="22"/>
      <c r="N127" s="22"/>
      <c r="O127" s="22"/>
      <c r="P127" s="22"/>
      <c r="Q127" s="22"/>
      <c r="R127" s="22"/>
      <c r="S127" s="22"/>
      <c r="T127" s="22"/>
    </row>
    <row r="128" spans="1:20" ht="15.75" customHeight="1" x14ac:dyDescent="0.25">
      <c r="A128" s="24"/>
      <c r="B128" s="24"/>
      <c r="C128" s="25"/>
      <c r="D128" s="25"/>
      <c r="E128" s="26"/>
      <c r="F128" s="26"/>
      <c r="G128" s="119"/>
      <c r="H128" s="73"/>
      <c r="I128" s="53"/>
      <c r="J128" s="22"/>
      <c r="K128" s="22"/>
      <c r="L128" s="22"/>
      <c r="M128" s="22"/>
      <c r="N128" s="22"/>
      <c r="O128" s="22"/>
      <c r="P128" s="22"/>
      <c r="Q128" s="22"/>
      <c r="R128" s="22"/>
      <c r="S128" s="22"/>
      <c r="T128" s="22"/>
    </row>
    <row r="129" spans="1:20" ht="15.75" customHeight="1" x14ac:dyDescent="0.25">
      <c r="A129" s="24"/>
      <c r="B129" s="24"/>
      <c r="C129" s="25"/>
      <c r="D129" s="25"/>
      <c r="E129" s="26"/>
      <c r="F129" s="26"/>
      <c r="G129" s="119"/>
      <c r="H129" s="73"/>
      <c r="I129" s="53"/>
      <c r="J129" s="22"/>
      <c r="K129" s="22"/>
      <c r="L129" s="22"/>
      <c r="M129" s="22"/>
      <c r="N129" s="22"/>
      <c r="O129" s="22"/>
      <c r="P129" s="22"/>
      <c r="Q129" s="22"/>
      <c r="R129" s="22"/>
      <c r="S129" s="22"/>
      <c r="T129" s="22"/>
    </row>
    <row r="130" spans="1:20" ht="15.75" customHeight="1" x14ac:dyDescent="0.25">
      <c r="A130" s="24"/>
      <c r="B130" s="24"/>
      <c r="C130" s="25"/>
      <c r="D130" s="25"/>
      <c r="E130" s="26"/>
      <c r="F130" s="26"/>
      <c r="G130" s="119"/>
      <c r="H130" s="73"/>
      <c r="I130" s="53"/>
      <c r="J130" s="22"/>
      <c r="K130" s="22"/>
      <c r="L130" s="22"/>
      <c r="M130" s="22"/>
      <c r="N130" s="22"/>
      <c r="O130" s="22"/>
      <c r="P130" s="22"/>
      <c r="Q130" s="22"/>
      <c r="R130" s="22"/>
      <c r="S130" s="22"/>
      <c r="T130" s="22"/>
    </row>
    <row r="131" spans="1:20" ht="15.75" customHeight="1" x14ac:dyDescent="0.25">
      <c r="A131" s="24"/>
      <c r="B131" s="24"/>
      <c r="C131" s="25"/>
      <c r="D131" s="25"/>
      <c r="E131" s="26"/>
      <c r="F131" s="26"/>
      <c r="G131" s="119"/>
      <c r="H131" s="73"/>
      <c r="I131" s="53"/>
      <c r="J131" s="22"/>
      <c r="K131" s="22"/>
      <c r="L131" s="22"/>
      <c r="M131" s="22"/>
      <c r="N131" s="22"/>
      <c r="O131" s="22"/>
      <c r="P131" s="22"/>
      <c r="Q131" s="22"/>
      <c r="R131" s="22"/>
      <c r="S131" s="22"/>
      <c r="T131" s="22"/>
    </row>
    <row r="132" spans="1:20" ht="15.75" customHeight="1" x14ac:dyDescent="0.25">
      <c r="A132" s="24"/>
      <c r="B132" s="24"/>
      <c r="C132" s="25"/>
      <c r="D132" s="25"/>
      <c r="E132" s="26"/>
      <c r="F132" s="26"/>
      <c r="G132" s="119"/>
      <c r="H132" s="73"/>
      <c r="I132" s="53"/>
      <c r="J132" s="22"/>
      <c r="K132" s="22"/>
      <c r="L132" s="22"/>
      <c r="M132" s="22"/>
      <c r="N132" s="22"/>
      <c r="O132" s="22"/>
      <c r="P132" s="22"/>
      <c r="Q132" s="22"/>
      <c r="R132" s="22"/>
      <c r="S132" s="22"/>
      <c r="T132" s="22"/>
    </row>
    <row r="133" spans="1:20" ht="15.75" customHeight="1" x14ac:dyDescent="0.25">
      <c r="A133" s="24"/>
      <c r="B133" s="24"/>
      <c r="C133" s="25"/>
      <c r="D133" s="25"/>
      <c r="E133" s="26"/>
      <c r="F133" s="26"/>
      <c r="G133" s="119"/>
      <c r="H133" s="73"/>
      <c r="I133" s="53"/>
      <c r="J133" s="22"/>
      <c r="K133" s="22"/>
      <c r="L133" s="22"/>
      <c r="M133" s="22"/>
      <c r="N133" s="22"/>
      <c r="O133" s="22"/>
      <c r="P133" s="22"/>
      <c r="Q133" s="22"/>
      <c r="R133" s="22"/>
      <c r="S133" s="22"/>
      <c r="T133" s="22"/>
    </row>
    <row r="134" spans="1:20" ht="15.75" customHeight="1" x14ac:dyDescent="0.25">
      <c r="A134" s="24"/>
      <c r="B134" s="24"/>
      <c r="C134" s="25"/>
      <c r="D134" s="25"/>
      <c r="E134" s="26"/>
      <c r="F134" s="26"/>
      <c r="G134" s="119"/>
      <c r="H134" s="73"/>
      <c r="I134" s="53"/>
      <c r="J134" s="22"/>
      <c r="K134" s="22"/>
      <c r="L134" s="22"/>
      <c r="M134" s="22"/>
      <c r="N134" s="22"/>
      <c r="O134" s="22"/>
      <c r="P134" s="22"/>
      <c r="Q134" s="22"/>
      <c r="R134" s="22"/>
      <c r="S134" s="22"/>
      <c r="T134" s="22"/>
    </row>
    <row r="135" spans="1:20" ht="15.75" customHeight="1" x14ac:dyDescent="0.25">
      <c r="A135" s="24"/>
      <c r="B135" s="24"/>
      <c r="C135" s="25"/>
      <c r="D135" s="25"/>
      <c r="E135" s="26"/>
      <c r="F135" s="26"/>
      <c r="G135" s="119"/>
      <c r="H135" s="73"/>
      <c r="I135" s="53"/>
      <c r="J135" s="22"/>
      <c r="K135" s="22"/>
      <c r="L135" s="22"/>
      <c r="M135" s="22"/>
      <c r="N135" s="22"/>
      <c r="O135" s="22"/>
      <c r="P135" s="22"/>
      <c r="Q135" s="22"/>
      <c r="R135" s="22"/>
      <c r="S135" s="22"/>
      <c r="T135" s="22"/>
    </row>
    <row r="136" spans="1:20" ht="15.75" customHeight="1" x14ac:dyDescent="0.25">
      <c r="A136" s="24"/>
      <c r="B136" s="24"/>
      <c r="C136" s="25"/>
      <c r="D136" s="25"/>
      <c r="E136" s="26"/>
      <c r="F136" s="26"/>
      <c r="G136" s="119"/>
      <c r="H136" s="73"/>
      <c r="I136" s="53"/>
      <c r="J136" s="22"/>
      <c r="K136" s="22"/>
      <c r="L136" s="22"/>
      <c r="M136" s="22"/>
      <c r="N136" s="22"/>
      <c r="O136" s="22"/>
      <c r="P136" s="22"/>
      <c r="Q136" s="22"/>
      <c r="R136" s="22"/>
      <c r="S136" s="22"/>
      <c r="T136" s="22"/>
    </row>
    <row r="137" spans="1:20" ht="15.75" customHeight="1" x14ac:dyDescent="0.25">
      <c r="A137" s="24"/>
      <c r="B137" s="24"/>
      <c r="C137" s="25"/>
      <c r="D137" s="25"/>
      <c r="E137" s="26"/>
      <c r="F137" s="26"/>
      <c r="G137" s="119"/>
      <c r="H137" s="73"/>
      <c r="I137" s="53"/>
      <c r="J137" s="22"/>
      <c r="K137" s="22"/>
      <c r="L137" s="22"/>
      <c r="M137" s="22"/>
      <c r="N137" s="22"/>
      <c r="O137" s="22"/>
      <c r="P137" s="22"/>
      <c r="Q137" s="22"/>
      <c r="R137" s="22"/>
      <c r="S137" s="22"/>
      <c r="T137" s="22"/>
    </row>
    <row r="138" spans="1:20" ht="15.75" customHeight="1" x14ac:dyDescent="0.25">
      <c r="A138" s="24"/>
      <c r="B138" s="24"/>
      <c r="C138" s="25"/>
      <c r="D138" s="25"/>
      <c r="E138" s="26"/>
      <c r="F138" s="26"/>
      <c r="G138" s="119"/>
      <c r="H138" s="73"/>
      <c r="I138" s="53"/>
      <c r="J138" s="22"/>
      <c r="K138" s="22"/>
      <c r="L138" s="22"/>
      <c r="M138" s="22"/>
      <c r="N138" s="22"/>
      <c r="O138" s="22"/>
      <c r="P138" s="22"/>
      <c r="Q138" s="22"/>
      <c r="R138" s="22"/>
      <c r="S138" s="22"/>
      <c r="T138" s="22"/>
    </row>
    <row r="139" spans="1:20" ht="15.75" customHeight="1" x14ac:dyDescent="0.25">
      <c r="A139" s="24"/>
      <c r="B139" s="24"/>
      <c r="C139" s="25"/>
      <c r="D139" s="25"/>
      <c r="E139" s="26"/>
      <c r="F139" s="26"/>
      <c r="G139" s="119"/>
      <c r="H139" s="73"/>
      <c r="I139" s="53"/>
      <c r="J139" s="22"/>
      <c r="K139" s="22"/>
      <c r="L139" s="22"/>
      <c r="M139" s="22"/>
      <c r="N139" s="22"/>
      <c r="O139" s="22"/>
      <c r="P139" s="22"/>
      <c r="Q139" s="22"/>
      <c r="R139" s="22"/>
      <c r="S139" s="22"/>
      <c r="T139" s="22"/>
    </row>
    <row r="140" spans="1:20" ht="15.75" customHeight="1" x14ac:dyDescent="0.25">
      <c r="A140" s="24"/>
      <c r="B140" s="24"/>
      <c r="C140" s="25"/>
      <c r="D140" s="25"/>
      <c r="E140" s="26"/>
      <c r="F140" s="26"/>
      <c r="G140" s="119"/>
      <c r="H140" s="73"/>
      <c r="I140" s="53"/>
      <c r="J140" s="22"/>
      <c r="K140" s="22"/>
      <c r="L140" s="22"/>
      <c r="M140" s="22"/>
      <c r="N140" s="22"/>
      <c r="O140" s="22"/>
      <c r="P140" s="22"/>
      <c r="Q140" s="22"/>
      <c r="R140" s="22"/>
      <c r="S140" s="22"/>
      <c r="T140" s="22"/>
    </row>
    <row r="141" spans="1:20" ht="15.75" customHeight="1" x14ac:dyDescent="0.25">
      <c r="A141" s="24"/>
      <c r="B141" s="24"/>
      <c r="C141" s="25"/>
      <c r="D141" s="25"/>
      <c r="E141" s="26"/>
      <c r="F141" s="26"/>
      <c r="G141" s="119"/>
      <c r="H141" s="73"/>
      <c r="I141" s="53"/>
      <c r="J141" s="22"/>
      <c r="K141" s="22"/>
      <c r="L141" s="22"/>
      <c r="M141" s="22"/>
      <c r="N141" s="22"/>
      <c r="O141" s="22"/>
      <c r="P141" s="22"/>
      <c r="Q141" s="22"/>
      <c r="R141" s="22"/>
      <c r="S141" s="22"/>
      <c r="T141" s="22"/>
    </row>
    <row r="142" spans="1:20" ht="15.75" customHeight="1" x14ac:dyDescent="0.25">
      <c r="A142" s="24"/>
      <c r="B142" s="24"/>
      <c r="C142" s="25"/>
      <c r="D142" s="25"/>
      <c r="E142" s="26"/>
      <c r="F142" s="26"/>
      <c r="G142" s="119"/>
      <c r="H142" s="73"/>
      <c r="I142" s="53"/>
      <c r="J142" s="22"/>
      <c r="K142" s="22"/>
      <c r="L142" s="22"/>
      <c r="M142" s="22"/>
      <c r="N142" s="22"/>
      <c r="O142" s="22"/>
      <c r="P142" s="22"/>
      <c r="Q142" s="22"/>
      <c r="R142" s="22"/>
      <c r="S142" s="22"/>
      <c r="T142" s="22"/>
    </row>
    <row r="143" spans="1:20" ht="15.75" customHeight="1" x14ac:dyDescent="0.25">
      <c r="A143" s="24"/>
      <c r="B143" s="24"/>
      <c r="C143" s="25"/>
      <c r="D143" s="25"/>
      <c r="E143" s="26"/>
      <c r="F143" s="26"/>
      <c r="G143" s="119"/>
      <c r="H143" s="73"/>
      <c r="I143" s="53"/>
      <c r="J143" s="22"/>
      <c r="K143" s="22"/>
      <c r="L143" s="22"/>
      <c r="M143" s="22"/>
      <c r="N143" s="22"/>
      <c r="O143" s="22"/>
      <c r="P143" s="22"/>
      <c r="Q143" s="22"/>
      <c r="R143" s="22"/>
      <c r="S143" s="22"/>
      <c r="T143" s="22"/>
    </row>
    <row r="144" spans="1:20" ht="15.75" customHeight="1" x14ac:dyDescent="0.25">
      <c r="A144" s="24"/>
      <c r="B144" s="24"/>
      <c r="C144" s="25"/>
      <c r="D144" s="25"/>
      <c r="E144" s="26"/>
      <c r="F144" s="26"/>
      <c r="G144" s="119"/>
      <c r="H144" s="73"/>
      <c r="I144" s="53"/>
      <c r="J144" s="22"/>
      <c r="K144" s="22"/>
      <c r="L144" s="22"/>
      <c r="M144" s="22"/>
      <c r="N144" s="22"/>
      <c r="O144" s="22"/>
      <c r="P144" s="22"/>
      <c r="Q144" s="22"/>
      <c r="R144" s="22"/>
      <c r="S144" s="22"/>
      <c r="T144" s="22"/>
    </row>
    <row r="145" spans="1:20" ht="15.75" customHeight="1" x14ac:dyDescent="0.25">
      <c r="A145" s="24"/>
      <c r="B145" s="24"/>
      <c r="C145" s="25"/>
      <c r="D145" s="25"/>
      <c r="E145" s="26"/>
      <c r="F145" s="26"/>
      <c r="G145" s="119"/>
      <c r="H145" s="73"/>
      <c r="I145" s="53"/>
      <c r="J145" s="22"/>
      <c r="K145" s="22"/>
      <c r="L145" s="22"/>
      <c r="M145" s="22"/>
      <c r="N145" s="22"/>
      <c r="O145" s="22"/>
      <c r="P145" s="22"/>
      <c r="Q145" s="22"/>
      <c r="R145" s="22"/>
      <c r="S145" s="22"/>
      <c r="T145" s="22"/>
    </row>
    <row r="146" spans="1:20" ht="15.75" customHeight="1" x14ac:dyDescent="0.25">
      <c r="A146" s="24"/>
      <c r="B146" s="24"/>
      <c r="C146" s="25"/>
      <c r="D146" s="25"/>
      <c r="E146" s="26"/>
      <c r="F146" s="26"/>
      <c r="G146" s="119"/>
      <c r="H146" s="73"/>
      <c r="I146" s="53"/>
      <c r="J146" s="22"/>
      <c r="K146" s="22"/>
      <c r="L146" s="22"/>
      <c r="M146" s="22"/>
      <c r="N146" s="22"/>
      <c r="O146" s="22"/>
      <c r="P146" s="22"/>
      <c r="Q146" s="22"/>
      <c r="R146" s="22"/>
      <c r="S146" s="22"/>
      <c r="T146" s="22"/>
    </row>
    <row r="147" spans="1:20" ht="15.75" customHeight="1" x14ac:dyDescent="0.25">
      <c r="A147" s="24"/>
      <c r="B147" s="24"/>
      <c r="C147" s="25"/>
      <c r="D147" s="25"/>
      <c r="E147" s="26"/>
      <c r="F147" s="26"/>
      <c r="G147" s="119"/>
      <c r="H147" s="73"/>
      <c r="I147" s="53"/>
      <c r="J147" s="22"/>
      <c r="K147" s="22"/>
      <c r="L147" s="22"/>
      <c r="M147" s="22"/>
      <c r="N147" s="22"/>
      <c r="O147" s="22"/>
      <c r="P147" s="22"/>
      <c r="Q147" s="22"/>
      <c r="R147" s="22"/>
      <c r="S147" s="22"/>
      <c r="T147" s="22"/>
    </row>
    <row r="148" spans="1:20" ht="15.75" customHeight="1" x14ac:dyDescent="0.25">
      <c r="A148" s="24"/>
      <c r="B148" s="24"/>
      <c r="C148" s="25"/>
      <c r="D148" s="25"/>
      <c r="E148" s="26"/>
      <c r="F148" s="26"/>
      <c r="G148" s="119"/>
      <c r="H148" s="73"/>
      <c r="I148" s="53"/>
      <c r="J148" s="22"/>
      <c r="K148" s="22"/>
      <c r="L148" s="22"/>
      <c r="M148" s="22"/>
      <c r="N148" s="22"/>
      <c r="O148" s="22"/>
      <c r="P148" s="22"/>
      <c r="Q148" s="22"/>
      <c r="R148" s="22"/>
      <c r="S148" s="22"/>
      <c r="T148" s="22"/>
    </row>
    <row r="149" spans="1:20" ht="15.75" customHeight="1" x14ac:dyDescent="0.25">
      <c r="A149" s="24"/>
      <c r="B149" s="24"/>
      <c r="C149" s="25"/>
      <c r="D149" s="25"/>
      <c r="E149" s="26"/>
      <c r="F149" s="26"/>
      <c r="G149" s="119"/>
      <c r="H149" s="73"/>
      <c r="I149" s="53"/>
      <c r="J149" s="22"/>
      <c r="K149" s="22"/>
      <c r="L149" s="22"/>
      <c r="M149" s="22"/>
      <c r="N149" s="22"/>
      <c r="O149" s="22"/>
      <c r="P149" s="22"/>
      <c r="Q149" s="22"/>
      <c r="R149" s="22"/>
      <c r="S149" s="22"/>
      <c r="T149" s="22"/>
    </row>
    <row r="150" spans="1:20" ht="15.75" customHeight="1" x14ac:dyDescent="0.25">
      <c r="A150" s="24"/>
      <c r="B150" s="24"/>
      <c r="C150" s="25"/>
      <c r="D150" s="25"/>
      <c r="E150" s="26"/>
      <c r="F150" s="26"/>
      <c r="G150" s="119"/>
      <c r="H150" s="73"/>
      <c r="I150" s="53"/>
      <c r="J150" s="22"/>
      <c r="K150" s="22"/>
      <c r="L150" s="22"/>
      <c r="M150" s="22"/>
      <c r="N150" s="22"/>
      <c r="O150" s="22"/>
      <c r="P150" s="22"/>
      <c r="Q150" s="22"/>
      <c r="R150" s="22"/>
      <c r="S150" s="22"/>
      <c r="T150" s="22"/>
    </row>
    <row r="151" spans="1:20" ht="15.75" customHeight="1" x14ac:dyDescent="0.25">
      <c r="A151" s="24"/>
      <c r="B151" s="24"/>
      <c r="C151" s="25"/>
      <c r="D151" s="25"/>
      <c r="E151" s="26"/>
      <c r="F151" s="26"/>
      <c r="G151" s="119"/>
      <c r="H151" s="73"/>
      <c r="I151" s="53"/>
      <c r="J151" s="22"/>
      <c r="K151" s="22"/>
      <c r="L151" s="22"/>
      <c r="M151" s="22"/>
      <c r="N151" s="22"/>
      <c r="O151" s="22"/>
      <c r="P151" s="22"/>
      <c r="Q151" s="22"/>
      <c r="R151" s="22"/>
      <c r="S151" s="22"/>
      <c r="T151" s="22"/>
    </row>
    <row r="152" spans="1:20" ht="15.75" customHeight="1" x14ac:dyDescent="0.25">
      <c r="A152" s="24"/>
      <c r="B152" s="24"/>
      <c r="C152" s="25"/>
      <c r="D152" s="25"/>
      <c r="E152" s="26"/>
      <c r="F152" s="26"/>
      <c r="G152" s="119"/>
      <c r="H152" s="73"/>
      <c r="I152" s="53"/>
      <c r="J152" s="22"/>
      <c r="K152" s="22"/>
      <c r="L152" s="22"/>
      <c r="M152" s="22"/>
      <c r="N152" s="22"/>
      <c r="O152" s="22"/>
      <c r="P152" s="22"/>
      <c r="Q152" s="22"/>
      <c r="R152" s="22"/>
      <c r="S152" s="22"/>
      <c r="T152" s="22"/>
    </row>
    <row r="153" spans="1:20" ht="15.75" customHeight="1" x14ac:dyDescent="0.25">
      <c r="A153" s="24"/>
      <c r="B153" s="24"/>
      <c r="C153" s="25"/>
      <c r="D153" s="25"/>
      <c r="E153" s="26"/>
      <c r="F153" s="26"/>
      <c r="G153" s="119"/>
      <c r="H153" s="73"/>
      <c r="I153" s="53"/>
      <c r="J153" s="22"/>
      <c r="K153" s="22"/>
      <c r="L153" s="22"/>
      <c r="M153" s="22"/>
      <c r="N153" s="22"/>
      <c r="O153" s="22"/>
      <c r="P153" s="22"/>
      <c r="Q153" s="22"/>
      <c r="R153" s="22"/>
      <c r="S153" s="22"/>
      <c r="T153" s="22"/>
    </row>
    <row r="154" spans="1:20" ht="15.75" customHeight="1" x14ac:dyDescent="0.25">
      <c r="A154" s="24"/>
      <c r="B154" s="24"/>
      <c r="C154" s="25"/>
      <c r="D154" s="25"/>
      <c r="E154" s="26"/>
      <c r="F154" s="26"/>
      <c r="G154" s="119"/>
      <c r="H154" s="73"/>
      <c r="I154" s="53"/>
      <c r="J154" s="22"/>
      <c r="K154" s="22"/>
      <c r="L154" s="22"/>
      <c r="M154" s="22"/>
      <c r="N154" s="22"/>
      <c r="O154" s="22"/>
      <c r="P154" s="22"/>
      <c r="Q154" s="22"/>
      <c r="R154" s="22"/>
      <c r="S154" s="22"/>
      <c r="T154" s="22"/>
    </row>
    <row r="155" spans="1:20" ht="15.75" customHeight="1" x14ac:dyDescent="0.25">
      <c r="A155" s="27"/>
      <c r="B155" s="27"/>
      <c r="C155" s="28"/>
      <c r="D155" s="28"/>
      <c r="E155" s="29"/>
      <c r="F155" s="29"/>
      <c r="G155" s="120"/>
      <c r="H155" s="74"/>
      <c r="I155" s="49"/>
      <c r="J155" s="22"/>
      <c r="K155" s="22"/>
      <c r="L155" s="22"/>
      <c r="M155" s="22"/>
      <c r="N155" s="22"/>
      <c r="O155" s="22"/>
      <c r="P155" s="22"/>
      <c r="Q155" s="22"/>
      <c r="R155" s="22"/>
      <c r="S155" s="22"/>
      <c r="T155" s="22"/>
    </row>
    <row r="156" spans="1:20" ht="15.75" customHeight="1" x14ac:dyDescent="0.25">
      <c r="A156" s="27"/>
      <c r="B156" s="27"/>
      <c r="C156" s="28"/>
      <c r="D156" s="28"/>
      <c r="E156" s="29"/>
      <c r="F156" s="29"/>
      <c r="G156" s="120"/>
      <c r="H156" s="74"/>
      <c r="I156" s="49"/>
      <c r="J156" s="22"/>
      <c r="K156" s="22"/>
      <c r="L156" s="22"/>
      <c r="M156" s="22"/>
      <c r="N156" s="22"/>
      <c r="O156" s="22"/>
      <c r="P156" s="22"/>
      <c r="Q156" s="22"/>
      <c r="R156" s="22"/>
      <c r="S156" s="22"/>
      <c r="T156" s="22"/>
    </row>
    <row r="157" spans="1:20" ht="15.75" customHeight="1" x14ac:dyDescent="0.25">
      <c r="A157" s="27"/>
      <c r="B157" s="27"/>
      <c r="C157" s="28"/>
      <c r="D157" s="28"/>
      <c r="E157" s="29"/>
      <c r="F157" s="29"/>
      <c r="G157" s="120"/>
      <c r="H157" s="74"/>
      <c r="I157" s="49"/>
      <c r="J157" s="22"/>
      <c r="K157" s="22"/>
      <c r="L157" s="22"/>
      <c r="M157" s="22"/>
      <c r="N157" s="22"/>
      <c r="O157" s="22"/>
      <c r="P157" s="22"/>
      <c r="Q157" s="22"/>
      <c r="R157" s="22"/>
      <c r="S157" s="22"/>
      <c r="T157" s="22"/>
    </row>
    <row r="158" spans="1:20" ht="15.75" customHeight="1" x14ac:dyDescent="0.25">
      <c r="A158" s="27"/>
      <c r="B158" s="27"/>
      <c r="C158" s="28"/>
      <c r="D158" s="28"/>
      <c r="E158" s="29"/>
      <c r="F158" s="29"/>
      <c r="G158" s="120"/>
      <c r="H158" s="74"/>
      <c r="I158" s="49"/>
      <c r="J158" s="22"/>
      <c r="K158" s="22"/>
      <c r="L158" s="22"/>
      <c r="M158" s="22"/>
      <c r="N158" s="22"/>
      <c r="O158" s="22"/>
      <c r="P158" s="22"/>
      <c r="Q158" s="22"/>
      <c r="R158" s="22"/>
      <c r="S158" s="22"/>
      <c r="T158" s="22"/>
    </row>
    <row r="159" spans="1:20" ht="15.75" customHeight="1" x14ac:dyDescent="0.25">
      <c r="A159" s="27"/>
      <c r="B159" s="27"/>
      <c r="C159" s="28"/>
      <c r="D159" s="28"/>
      <c r="E159" s="29"/>
      <c r="F159" s="29"/>
      <c r="G159" s="120"/>
      <c r="H159" s="74"/>
      <c r="I159" s="49"/>
      <c r="J159" s="22"/>
      <c r="K159" s="22"/>
      <c r="L159" s="22"/>
      <c r="M159" s="22"/>
      <c r="N159" s="22"/>
      <c r="O159" s="22"/>
      <c r="P159" s="22"/>
      <c r="Q159" s="22"/>
      <c r="R159" s="22"/>
      <c r="S159" s="22"/>
      <c r="T159" s="22"/>
    </row>
    <row r="160" spans="1:20" ht="15.75" customHeight="1" x14ac:dyDescent="0.25">
      <c r="A160" s="27"/>
      <c r="B160" s="27"/>
      <c r="C160" s="28"/>
      <c r="D160" s="28"/>
      <c r="E160" s="29"/>
      <c r="F160" s="29"/>
      <c r="G160" s="120"/>
      <c r="H160" s="74"/>
      <c r="I160" s="49"/>
      <c r="J160" s="22"/>
      <c r="K160" s="22"/>
      <c r="L160" s="22"/>
      <c r="M160" s="22"/>
      <c r="N160" s="22"/>
      <c r="O160" s="22"/>
      <c r="P160" s="22"/>
      <c r="Q160" s="22"/>
      <c r="R160" s="22"/>
      <c r="S160" s="22"/>
      <c r="T160" s="22"/>
    </row>
    <row r="161" spans="1:20" ht="15.75" customHeight="1" x14ac:dyDescent="0.25">
      <c r="A161" s="27"/>
      <c r="B161" s="27"/>
      <c r="C161" s="28"/>
      <c r="D161" s="28"/>
      <c r="E161" s="29"/>
      <c r="F161" s="29"/>
      <c r="G161" s="120"/>
      <c r="H161" s="74"/>
      <c r="I161" s="49"/>
      <c r="J161" s="22"/>
      <c r="K161" s="22"/>
      <c r="L161" s="22"/>
      <c r="M161" s="22"/>
      <c r="N161" s="22"/>
      <c r="O161" s="22"/>
      <c r="P161" s="22"/>
      <c r="Q161" s="22"/>
      <c r="R161" s="22"/>
      <c r="S161" s="22"/>
      <c r="T161" s="22"/>
    </row>
    <row r="162" spans="1:20" ht="15.75" customHeight="1" x14ac:dyDescent="0.25">
      <c r="A162" s="22"/>
      <c r="B162" s="22"/>
      <c r="C162" s="30"/>
      <c r="D162" s="30"/>
      <c r="E162" s="31"/>
      <c r="F162" s="31"/>
      <c r="G162" s="121"/>
      <c r="H162" s="75"/>
      <c r="I162" s="54"/>
      <c r="J162" s="22"/>
      <c r="K162" s="22"/>
      <c r="L162" s="22"/>
      <c r="M162" s="22"/>
      <c r="N162" s="22"/>
      <c r="O162" s="22"/>
      <c r="P162" s="22"/>
      <c r="Q162" s="22"/>
      <c r="R162" s="22"/>
      <c r="S162" s="22"/>
      <c r="T162" s="22"/>
    </row>
    <row r="163" spans="1:20" ht="15.75" customHeight="1" x14ac:dyDescent="0.25">
      <c r="A163" s="22"/>
      <c r="B163" s="22"/>
      <c r="C163" s="30"/>
      <c r="D163" s="30"/>
      <c r="E163" s="31"/>
      <c r="F163" s="31"/>
      <c r="G163" s="121"/>
      <c r="H163" s="75"/>
      <c r="I163" s="54"/>
      <c r="J163" s="22"/>
      <c r="K163" s="22"/>
      <c r="L163" s="22"/>
      <c r="M163" s="22"/>
      <c r="N163" s="22"/>
      <c r="O163" s="22"/>
      <c r="P163" s="22"/>
      <c r="Q163" s="22"/>
      <c r="R163" s="22"/>
      <c r="S163" s="22"/>
      <c r="T163" s="22"/>
    </row>
    <row r="164" spans="1:20" ht="15.75" customHeight="1" x14ac:dyDescent="0.25">
      <c r="A164" s="22"/>
      <c r="B164" s="22"/>
      <c r="C164" s="30"/>
      <c r="D164" s="30"/>
      <c r="E164" s="31"/>
      <c r="F164" s="31"/>
      <c r="G164" s="121"/>
      <c r="H164" s="75"/>
      <c r="I164" s="54"/>
      <c r="J164" s="22"/>
      <c r="K164" s="22"/>
      <c r="L164" s="22"/>
      <c r="M164" s="22"/>
      <c r="N164" s="22"/>
      <c r="O164" s="22"/>
      <c r="P164" s="22"/>
      <c r="Q164" s="22"/>
      <c r="R164" s="22"/>
      <c r="S164" s="22"/>
      <c r="T164" s="22"/>
    </row>
    <row r="165" spans="1:20" ht="15.75" customHeight="1" x14ac:dyDescent="0.25">
      <c r="A165" s="22"/>
      <c r="B165" s="22"/>
      <c r="C165" s="30"/>
      <c r="D165" s="30"/>
      <c r="E165" s="31"/>
      <c r="F165" s="31"/>
      <c r="G165" s="121"/>
      <c r="H165" s="75"/>
      <c r="I165" s="54"/>
      <c r="J165" s="22"/>
      <c r="K165" s="22"/>
      <c r="L165" s="22"/>
      <c r="M165" s="22"/>
      <c r="N165" s="22"/>
      <c r="O165" s="22"/>
      <c r="P165" s="22"/>
      <c r="Q165" s="22"/>
      <c r="R165" s="22"/>
      <c r="S165" s="22"/>
      <c r="T165" s="22"/>
    </row>
    <row r="166" spans="1:20" ht="15.75" customHeight="1" x14ac:dyDescent="0.25">
      <c r="A166" s="22"/>
      <c r="B166" s="22"/>
      <c r="C166" s="30"/>
      <c r="D166" s="30"/>
      <c r="E166" s="31"/>
      <c r="F166" s="31"/>
      <c r="G166" s="121"/>
      <c r="H166" s="75"/>
      <c r="I166" s="54"/>
      <c r="J166" s="22"/>
      <c r="K166" s="22"/>
      <c r="L166" s="22"/>
      <c r="M166" s="22"/>
      <c r="N166" s="22"/>
      <c r="O166" s="22"/>
      <c r="P166" s="22"/>
      <c r="Q166" s="22"/>
      <c r="R166" s="22"/>
      <c r="S166" s="22"/>
      <c r="T166" s="22"/>
    </row>
    <row r="167" spans="1:20" ht="15.75" customHeight="1" x14ac:dyDescent="0.25">
      <c r="A167" s="22"/>
      <c r="B167" s="22"/>
      <c r="C167" s="30"/>
      <c r="D167" s="30"/>
      <c r="E167" s="31"/>
      <c r="F167" s="31"/>
      <c r="G167" s="121"/>
      <c r="H167" s="75"/>
      <c r="I167" s="54"/>
      <c r="J167" s="22"/>
      <c r="K167" s="22"/>
      <c r="L167" s="22"/>
      <c r="M167" s="22"/>
      <c r="N167" s="22"/>
      <c r="O167" s="22"/>
      <c r="P167" s="22"/>
      <c r="Q167" s="22"/>
      <c r="R167" s="22"/>
      <c r="S167" s="22"/>
      <c r="T167" s="22"/>
    </row>
    <row r="168" spans="1:20" ht="15.75" customHeight="1" x14ac:dyDescent="0.25">
      <c r="A168" s="22"/>
      <c r="B168" s="22"/>
      <c r="C168" s="30"/>
      <c r="D168" s="30"/>
      <c r="E168" s="31"/>
      <c r="F168" s="31"/>
      <c r="G168" s="121"/>
      <c r="H168" s="75"/>
      <c r="I168" s="54"/>
      <c r="J168" s="22"/>
      <c r="K168" s="22"/>
      <c r="L168" s="22"/>
      <c r="M168" s="22"/>
      <c r="N168" s="22"/>
      <c r="O168" s="22"/>
      <c r="P168" s="22"/>
      <c r="Q168" s="22"/>
      <c r="R168" s="22"/>
      <c r="S168" s="22"/>
      <c r="T168" s="22"/>
    </row>
    <row r="169" spans="1:20" ht="15.75" customHeight="1" x14ac:dyDescent="0.25">
      <c r="A169" s="22"/>
      <c r="B169" s="22"/>
      <c r="C169" s="30"/>
      <c r="D169" s="30"/>
      <c r="E169" s="31"/>
      <c r="F169" s="31"/>
      <c r="G169" s="121"/>
      <c r="H169" s="75"/>
      <c r="I169" s="54"/>
      <c r="J169" s="22"/>
      <c r="K169" s="22"/>
      <c r="L169" s="22"/>
      <c r="M169" s="22"/>
      <c r="N169" s="22"/>
      <c r="O169" s="22"/>
      <c r="P169" s="22"/>
      <c r="Q169" s="22"/>
      <c r="R169" s="22"/>
      <c r="S169" s="22"/>
      <c r="T169" s="22"/>
    </row>
    <row r="170" spans="1:20" ht="15.75" customHeight="1" x14ac:dyDescent="0.25">
      <c r="A170" s="22"/>
      <c r="B170" s="22"/>
      <c r="C170" s="30"/>
      <c r="D170" s="30"/>
      <c r="E170" s="31"/>
      <c r="F170" s="31"/>
      <c r="G170" s="121"/>
      <c r="H170" s="75"/>
      <c r="I170" s="54"/>
      <c r="J170" s="22"/>
      <c r="K170" s="22"/>
      <c r="L170" s="22"/>
      <c r="M170" s="22"/>
      <c r="N170" s="22"/>
      <c r="O170" s="22"/>
      <c r="P170" s="22"/>
      <c r="Q170" s="22"/>
      <c r="R170" s="22"/>
      <c r="S170" s="22"/>
      <c r="T170" s="22"/>
    </row>
    <row r="171" spans="1:20" ht="15.75" customHeight="1" x14ac:dyDescent="0.25">
      <c r="A171" s="22"/>
      <c r="B171" s="22"/>
      <c r="C171" s="30"/>
      <c r="D171" s="30"/>
      <c r="E171" s="31"/>
      <c r="F171" s="31"/>
      <c r="G171" s="121"/>
      <c r="H171" s="75"/>
      <c r="I171" s="54"/>
      <c r="J171" s="22"/>
      <c r="K171" s="22"/>
      <c r="L171" s="22"/>
      <c r="M171" s="22"/>
      <c r="N171" s="22"/>
      <c r="O171" s="22"/>
      <c r="P171" s="22"/>
      <c r="Q171" s="22"/>
      <c r="R171" s="22"/>
      <c r="S171" s="22"/>
      <c r="T171" s="22"/>
    </row>
    <row r="172" spans="1:20" ht="15.75" customHeight="1" x14ac:dyDescent="0.25">
      <c r="A172" s="22"/>
      <c r="B172" s="22"/>
      <c r="C172" s="30"/>
      <c r="D172" s="30"/>
      <c r="E172" s="31"/>
      <c r="F172" s="31"/>
      <c r="G172" s="121"/>
      <c r="H172" s="75"/>
      <c r="I172" s="54"/>
      <c r="J172" s="22"/>
      <c r="K172" s="22"/>
      <c r="L172" s="22"/>
      <c r="M172" s="22"/>
      <c r="N172" s="22"/>
      <c r="O172" s="22"/>
      <c r="P172" s="22"/>
      <c r="Q172" s="22"/>
      <c r="R172" s="22"/>
      <c r="S172" s="22"/>
      <c r="T172" s="22"/>
    </row>
    <row r="173" spans="1:20" ht="15.75" customHeight="1" x14ac:dyDescent="0.25">
      <c r="A173" s="22"/>
      <c r="B173" s="22"/>
      <c r="C173" s="30"/>
      <c r="D173" s="30"/>
      <c r="E173" s="31"/>
      <c r="F173" s="31"/>
      <c r="G173" s="121"/>
      <c r="H173" s="75"/>
      <c r="I173" s="54"/>
      <c r="J173" s="22"/>
      <c r="K173" s="22"/>
      <c r="L173" s="22"/>
      <c r="M173" s="22"/>
      <c r="N173" s="22"/>
      <c r="O173" s="22"/>
      <c r="P173" s="22"/>
      <c r="Q173" s="22"/>
      <c r="R173" s="22"/>
      <c r="S173" s="22"/>
      <c r="T173" s="22"/>
    </row>
    <row r="174" spans="1:20" ht="15.75" customHeight="1" x14ac:dyDescent="0.25">
      <c r="A174" s="22"/>
      <c r="B174" s="22"/>
      <c r="C174" s="30"/>
      <c r="D174" s="30"/>
      <c r="E174" s="31"/>
      <c r="F174" s="31"/>
      <c r="G174" s="121"/>
      <c r="H174" s="75"/>
      <c r="I174" s="54"/>
      <c r="J174" s="22"/>
      <c r="K174" s="22"/>
      <c r="L174" s="22"/>
      <c r="M174" s="22"/>
      <c r="N174" s="22"/>
      <c r="O174" s="22"/>
      <c r="P174" s="22"/>
      <c r="Q174" s="22"/>
      <c r="R174" s="22"/>
      <c r="S174" s="22"/>
      <c r="T174" s="22"/>
    </row>
    <row r="175" spans="1:20" ht="15.75" customHeight="1" x14ac:dyDescent="0.25">
      <c r="A175" s="22"/>
      <c r="B175" s="22"/>
      <c r="C175" s="30"/>
      <c r="D175" s="30"/>
      <c r="E175" s="31"/>
      <c r="F175" s="31"/>
      <c r="G175" s="121"/>
      <c r="H175" s="75"/>
      <c r="I175" s="54"/>
      <c r="J175" s="22"/>
      <c r="K175" s="22"/>
      <c r="L175" s="22"/>
      <c r="M175" s="22"/>
      <c r="N175" s="22"/>
      <c r="O175" s="22"/>
      <c r="P175" s="22"/>
      <c r="Q175" s="22"/>
      <c r="R175" s="22"/>
      <c r="S175" s="22"/>
      <c r="T175" s="22"/>
    </row>
    <row r="176" spans="1:20" ht="15.75" customHeight="1" x14ac:dyDescent="0.25">
      <c r="A176" s="22"/>
      <c r="B176" s="22"/>
      <c r="C176" s="30"/>
      <c r="D176" s="30"/>
      <c r="E176" s="31"/>
      <c r="F176" s="31"/>
      <c r="G176" s="121"/>
      <c r="H176" s="75"/>
      <c r="I176" s="54"/>
      <c r="J176" s="22"/>
      <c r="K176" s="22"/>
      <c r="L176" s="22"/>
      <c r="M176" s="22"/>
      <c r="N176" s="22"/>
      <c r="O176" s="22"/>
      <c r="P176" s="22"/>
      <c r="Q176" s="22"/>
      <c r="R176" s="22"/>
      <c r="S176" s="22"/>
      <c r="T176" s="22"/>
    </row>
    <row r="177" spans="1:20" ht="15.75" customHeight="1" x14ac:dyDescent="0.25">
      <c r="A177" s="22"/>
      <c r="B177" s="22"/>
      <c r="C177" s="30"/>
      <c r="D177" s="30"/>
      <c r="E177" s="31"/>
      <c r="F177" s="31"/>
      <c r="G177" s="121"/>
      <c r="H177" s="75"/>
      <c r="I177" s="54"/>
      <c r="J177" s="22"/>
      <c r="K177" s="22"/>
      <c r="L177" s="22"/>
      <c r="M177" s="22"/>
      <c r="N177" s="22"/>
      <c r="O177" s="22"/>
      <c r="P177" s="22"/>
      <c r="Q177" s="22"/>
      <c r="R177" s="22"/>
      <c r="S177" s="22"/>
      <c r="T177" s="22"/>
    </row>
    <row r="178" spans="1:20" ht="15.75" customHeight="1" x14ac:dyDescent="0.25">
      <c r="A178" s="22"/>
      <c r="B178" s="22"/>
      <c r="C178" s="30"/>
      <c r="D178" s="30"/>
      <c r="E178" s="31"/>
      <c r="F178" s="31"/>
      <c r="G178" s="121"/>
      <c r="H178" s="75"/>
      <c r="I178" s="54"/>
      <c r="J178" s="22"/>
      <c r="K178" s="22"/>
      <c r="L178" s="22"/>
      <c r="M178" s="22"/>
      <c r="N178" s="22"/>
      <c r="O178" s="22"/>
      <c r="P178" s="22"/>
      <c r="Q178" s="22"/>
      <c r="R178" s="22"/>
      <c r="S178" s="22"/>
      <c r="T178" s="22"/>
    </row>
    <row r="179" spans="1:20" ht="15.75" customHeight="1" x14ac:dyDescent="0.25">
      <c r="A179" s="22"/>
      <c r="B179" s="22"/>
      <c r="C179" s="30"/>
      <c r="D179" s="30"/>
      <c r="E179" s="31"/>
      <c r="F179" s="31"/>
      <c r="G179" s="121"/>
      <c r="H179" s="75"/>
      <c r="I179" s="54"/>
      <c r="J179" s="22"/>
      <c r="K179" s="22"/>
      <c r="L179" s="22"/>
      <c r="M179" s="22"/>
      <c r="N179" s="22"/>
      <c r="O179" s="22"/>
      <c r="P179" s="22"/>
      <c r="Q179" s="22"/>
      <c r="R179" s="22"/>
      <c r="S179" s="22"/>
      <c r="T179" s="22"/>
    </row>
    <row r="180" spans="1:20" ht="15.75" customHeight="1" x14ac:dyDescent="0.25">
      <c r="A180" s="22"/>
      <c r="B180" s="22"/>
      <c r="C180" s="30"/>
      <c r="D180" s="30"/>
      <c r="E180" s="31"/>
      <c r="F180" s="31"/>
      <c r="G180" s="121"/>
      <c r="H180" s="75"/>
      <c r="I180" s="54"/>
      <c r="J180" s="22"/>
      <c r="K180" s="22"/>
      <c r="L180" s="22"/>
      <c r="M180" s="22"/>
      <c r="N180" s="22"/>
      <c r="O180" s="22"/>
      <c r="P180" s="22"/>
      <c r="Q180" s="22"/>
      <c r="R180" s="22"/>
      <c r="S180" s="22"/>
      <c r="T180" s="22"/>
    </row>
    <row r="181" spans="1:20" ht="15.75" customHeight="1" x14ac:dyDescent="0.25">
      <c r="A181" s="22"/>
      <c r="B181" s="22"/>
      <c r="C181" s="30"/>
      <c r="D181" s="30"/>
      <c r="E181" s="31"/>
      <c r="F181" s="31"/>
      <c r="G181" s="121"/>
      <c r="H181" s="75"/>
      <c r="I181" s="54"/>
      <c r="J181" s="22"/>
      <c r="K181" s="22"/>
      <c r="L181" s="22"/>
      <c r="M181" s="22"/>
      <c r="N181" s="22"/>
      <c r="O181" s="22"/>
      <c r="P181" s="22"/>
      <c r="Q181" s="22"/>
      <c r="R181" s="22"/>
      <c r="S181" s="22"/>
      <c r="T181" s="22"/>
    </row>
    <row r="182" spans="1:20" ht="15.75" customHeight="1" x14ac:dyDescent="0.25">
      <c r="A182" s="22"/>
      <c r="B182" s="22"/>
      <c r="C182" s="30"/>
      <c r="D182" s="30"/>
      <c r="E182" s="31"/>
      <c r="F182" s="31"/>
      <c r="G182" s="121"/>
      <c r="H182" s="75"/>
      <c r="I182" s="54"/>
      <c r="J182" s="22"/>
      <c r="K182" s="22"/>
      <c r="L182" s="22"/>
      <c r="M182" s="22"/>
      <c r="N182" s="22"/>
      <c r="O182" s="22"/>
      <c r="P182" s="22"/>
      <c r="Q182" s="22"/>
      <c r="R182" s="22"/>
      <c r="S182" s="22"/>
      <c r="T182" s="22"/>
    </row>
    <row r="183" spans="1:20" ht="15.75" customHeight="1" x14ac:dyDescent="0.25">
      <c r="A183" s="22"/>
      <c r="B183" s="22"/>
      <c r="C183" s="30"/>
      <c r="D183" s="30"/>
      <c r="E183" s="31"/>
      <c r="F183" s="31"/>
      <c r="G183" s="121"/>
      <c r="H183" s="75"/>
      <c r="I183" s="54"/>
      <c r="J183" s="22"/>
      <c r="K183" s="22"/>
      <c r="L183" s="22"/>
      <c r="M183" s="22"/>
      <c r="N183" s="22"/>
      <c r="O183" s="22"/>
      <c r="P183" s="22"/>
      <c r="Q183" s="22"/>
      <c r="R183" s="22"/>
      <c r="S183" s="22"/>
      <c r="T183" s="22"/>
    </row>
    <row r="184" spans="1:20" ht="15.75" customHeight="1" x14ac:dyDescent="0.25">
      <c r="A184" s="22"/>
      <c r="B184" s="22"/>
      <c r="C184" s="30"/>
      <c r="D184" s="30"/>
      <c r="E184" s="31"/>
      <c r="F184" s="31"/>
      <c r="G184" s="121"/>
      <c r="H184" s="75"/>
      <c r="I184" s="54"/>
      <c r="J184" s="22"/>
      <c r="K184" s="22"/>
      <c r="L184" s="22"/>
      <c r="M184" s="22"/>
      <c r="N184" s="22"/>
      <c r="O184" s="22"/>
      <c r="P184" s="22"/>
      <c r="Q184" s="22"/>
      <c r="R184" s="22"/>
      <c r="S184" s="22"/>
      <c r="T184" s="22"/>
    </row>
    <row r="185" spans="1:20" ht="15.75" customHeight="1" x14ac:dyDescent="0.25">
      <c r="A185" s="22"/>
      <c r="B185" s="22"/>
      <c r="C185" s="30"/>
      <c r="D185" s="30"/>
      <c r="E185" s="31"/>
      <c r="F185" s="31"/>
      <c r="G185" s="121"/>
      <c r="H185" s="75"/>
      <c r="I185" s="54"/>
      <c r="J185" s="22"/>
      <c r="K185" s="22"/>
      <c r="L185" s="22"/>
      <c r="M185" s="22"/>
      <c r="N185" s="22"/>
      <c r="O185" s="22"/>
      <c r="P185" s="22"/>
      <c r="Q185" s="22"/>
      <c r="R185" s="22"/>
      <c r="S185" s="22"/>
      <c r="T185" s="22"/>
    </row>
    <row r="186" spans="1:20" ht="15.75" customHeight="1" x14ac:dyDescent="0.25">
      <c r="A186" s="22"/>
      <c r="B186" s="22"/>
      <c r="C186" s="30"/>
      <c r="D186" s="30"/>
      <c r="E186" s="31"/>
      <c r="F186" s="31"/>
      <c r="G186" s="121"/>
      <c r="H186" s="75"/>
      <c r="I186" s="54"/>
      <c r="J186" s="22"/>
      <c r="K186" s="22"/>
      <c r="L186" s="22"/>
      <c r="M186" s="22"/>
      <c r="N186" s="22"/>
      <c r="O186" s="22"/>
      <c r="P186" s="22"/>
      <c r="Q186" s="22"/>
      <c r="R186" s="22"/>
      <c r="S186" s="22"/>
      <c r="T186" s="22"/>
    </row>
    <row r="187" spans="1:20" ht="15.75" customHeight="1" x14ac:dyDescent="0.25">
      <c r="A187" s="22"/>
      <c r="B187" s="22"/>
      <c r="C187" s="30"/>
      <c r="D187" s="30"/>
      <c r="E187" s="31"/>
      <c r="F187" s="31"/>
      <c r="G187" s="121"/>
      <c r="H187" s="75"/>
      <c r="I187" s="54"/>
      <c r="J187" s="22"/>
      <c r="K187" s="22"/>
      <c r="L187" s="22"/>
      <c r="M187" s="22"/>
      <c r="N187" s="22"/>
      <c r="O187" s="22"/>
      <c r="P187" s="22"/>
      <c r="Q187" s="22"/>
      <c r="R187" s="22"/>
      <c r="S187" s="22"/>
      <c r="T187" s="22"/>
    </row>
    <row r="188" spans="1:20" ht="15.75" customHeight="1" x14ac:dyDescent="0.25">
      <c r="A188" s="22"/>
      <c r="B188" s="22"/>
      <c r="C188" s="30"/>
      <c r="D188" s="30"/>
      <c r="E188" s="31"/>
      <c r="F188" s="31"/>
      <c r="G188" s="121"/>
      <c r="H188" s="75"/>
      <c r="I188" s="54"/>
      <c r="J188" s="22"/>
      <c r="K188" s="22"/>
      <c r="L188" s="22"/>
      <c r="M188" s="22"/>
      <c r="N188" s="22"/>
      <c r="O188" s="22"/>
      <c r="P188" s="22"/>
      <c r="Q188" s="22"/>
      <c r="R188" s="22"/>
      <c r="S188" s="22"/>
      <c r="T188" s="22"/>
    </row>
    <row r="189" spans="1:20" ht="15.75" customHeight="1" x14ac:dyDescent="0.25">
      <c r="A189" s="22"/>
      <c r="B189" s="22"/>
      <c r="C189" s="30"/>
      <c r="D189" s="30"/>
      <c r="E189" s="31"/>
      <c r="F189" s="31"/>
      <c r="G189" s="121"/>
      <c r="H189" s="75"/>
      <c r="I189" s="54"/>
      <c r="J189" s="22"/>
      <c r="K189" s="22"/>
      <c r="L189" s="22"/>
      <c r="M189" s="22"/>
      <c r="N189" s="22"/>
      <c r="O189" s="22"/>
      <c r="P189" s="22"/>
      <c r="Q189" s="22"/>
      <c r="R189" s="22"/>
      <c r="S189" s="22"/>
      <c r="T189" s="22"/>
    </row>
    <row r="190" spans="1:20" ht="15.75" customHeight="1" x14ac:dyDescent="0.25">
      <c r="A190" s="22"/>
      <c r="B190" s="22"/>
      <c r="C190" s="30"/>
      <c r="D190" s="30"/>
      <c r="E190" s="31"/>
      <c r="F190" s="31"/>
      <c r="G190" s="121"/>
      <c r="H190" s="75"/>
      <c r="I190" s="54"/>
      <c r="J190" s="22"/>
      <c r="K190" s="22"/>
      <c r="L190" s="22"/>
      <c r="M190" s="22"/>
      <c r="N190" s="22"/>
      <c r="O190" s="22"/>
      <c r="P190" s="22"/>
      <c r="Q190" s="22"/>
      <c r="R190" s="22"/>
      <c r="S190" s="22"/>
      <c r="T190" s="22"/>
    </row>
    <row r="191" spans="1:20" ht="15.75" customHeight="1" x14ac:dyDescent="0.25">
      <c r="A191" s="22"/>
      <c r="B191" s="22"/>
      <c r="C191" s="30"/>
      <c r="D191" s="30"/>
      <c r="E191" s="31"/>
      <c r="F191" s="31"/>
      <c r="G191" s="121"/>
      <c r="H191" s="75"/>
      <c r="I191" s="54"/>
      <c r="J191" s="22"/>
      <c r="K191" s="22"/>
      <c r="L191" s="22"/>
      <c r="M191" s="22"/>
      <c r="N191" s="22"/>
      <c r="O191" s="22"/>
      <c r="P191" s="22"/>
      <c r="Q191" s="22"/>
      <c r="R191" s="22"/>
      <c r="S191" s="22"/>
      <c r="T191" s="22"/>
    </row>
    <row r="192" spans="1:20" ht="15.75" customHeight="1" x14ac:dyDescent="0.25">
      <c r="A192" s="22"/>
      <c r="B192" s="22"/>
      <c r="C192" s="30"/>
      <c r="D192" s="30"/>
      <c r="E192" s="31"/>
      <c r="F192" s="31"/>
      <c r="G192" s="121"/>
      <c r="H192" s="75"/>
      <c r="I192" s="54"/>
      <c r="J192" s="22"/>
      <c r="K192" s="22"/>
      <c r="L192" s="22"/>
      <c r="M192" s="22"/>
      <c r="N192" s="22"/>
      <c r="O192" s="22"/>
      <c r="P192" s="22"/>
      <c r="Q192" s="22"/>
      <c r="R192" s="22"/>
      <c r="S192" s="22"/>
      <c r="T192" s="22"/>
    </row>
    <row r="193" spans="1:20" ht="15.75" customHeight="1" x14ac:dyDescent="0.25">
      <c r="A193" s="22"/>
      <c r="B193" s="22"/>
      <c r="C193" s="30"/>
      <c r="D193" s="30"/>
      <c r="E193" s="31"/>
      <c r="F193" s="31"/>
      <c r="G193" s="121"/>
      <c r="H193" s="75"/>
      <c r="I193" s="54"/>
      <c r="J193" s="22"/>
      <c r="K193" s="22"/>
      <c r="L193" s="22"/>
      <c r="M193" s="22"/>
      <c r="N193" s="22"/>
      <c r="O193" s="22"/>
      <c r="P193" s="22"/>
      <c r="Q193" s="22"/>
      <c r="R193" s="22"/>
      <c r="S193" s="22"/>
      <c r="T193" s="22"/>
    </row>
    <row r="194" spans="1:20" ht="15.75" customHeight="1" x14ac:dyDescent="0.25">
      <c r="C194" s="32"/>
      <c r="D194" s="32"/>
      <c r="E194" s="33"/>
      <c r="F194" s="33"/>
      <c r="I194" s="78"/>
    </row>
    <row r="195" spans="1:20" ht="15.75" customHeight="1" x14ac:dyDescent="0.25">
      <c r="C195" s="32"/>
      <c r="D195" s="32"/>
      <c r="E195" s="33"/>
      <c r="F195" s="33"/>
      <c r="I195" s="78"/>
    </row>
    <row r="196" spans="1:20" ht="15.75" customHeight="1" x14ac:dyDescent="0.25">
      <c r="C196" s="32"/>
      <c r="D196" s="32"/>
      <c r="E196" s="33"/>
      <c r="F196" s="33"/>
      <c r="I196" s="78"/>
    </row>
    <row r="197" spans="1:20" ht="15.75" customHeight="1" x14ac:dyDescent="0.25">
      <c r="C197" s="32"/>
      <c r="D197" s="32"/>
      <c r="E197" s="33"/>
      <c r="F197" s="33"/>
      <c r="I197" s="78"/>
    </row>
    <row r="198" spans="1:20" ht="15.75" customHeight="1" x14ac:dyDescent="0.25">
      <c r="C198" s="32"/>
      <c r="D198" s="32"/>
      <c r="E198" s="33"/>
      <c r="F198" s="33"/>
      <c r="I198" s="78"/>
    </row>
    <row r="199" spans="1:20" ht="15.75" customHeight="1" x14ac:dyDescent="0.25">
      <c r="C199" s="32"/>
      <c r="D199" s="32"/>
      <c r="E199" s="33"/>
      <c r="F199" s="33"/>
      <c r="I199" s="78"/>
    </row>
    <row r="200" spans="1:20" ht="15.75" customHeight="1" x14ac:dyDescent="0.25">
      <c r="C200" s="32"/>
      <c r="D200" s="32"/>
      <c r="E200" s="33"/>
      <c r="F200" s="33"/>
      <c r="I200" s="78"/>
    </row>
    <row r="201" spans="1:20" ht="15.75" customHeight="1" x14ac:dyDescent="0.25">
      <c r="C201" s="32"/>
      <c r="D201" s="32"/>
      <c r="E201" s="33"/>
      <c r="F201" s="33"/>
      <c r="I201" s="78"/>
    </row>
    <row r="202" spans="1:20" ht="15.75" customHeight="1" x14ac:dyDescent="0.25">
      <c r="C202" s="32"/>
      <c r="D202" s="32"/>
      <c r="E202" s="33"/>
      <c r="F202" s="33"/>
      <c r="I202" s="78"/>
    </row>
    <row r="203" spans="1:20" ht="15.75" customHeight="1" x14ac:dyDescent="0.25">
      <c r="C203" s="32"/>
      <c r="D203" s="32"/>
      <c r="E203" s="33"/>
      <c r="F203" s="33"/>
      <c r="I203" s="78"/>
    </row>
    <row r="204" spans="1:20" ht="15.75" customHeight="1" x14ac:dyDescent="0.25">
      <c r="C204" s="32"/>
      <c r="D204" s="32"/>
      <c r="E204" s="33"/>
      <c r="F204" s="33"/>
      <c r="I204" s="78"/>
    </row>
    <row r="205" spans="1:20" ht="15.75" customHeight="1" x14ac:dyDescent="0.25">
      <c r="C205" s="32"/>
      <c r="D205" s="32"/>
      <c r="E205" s="33"/>
      <c r="F205" s="33"/>
      <c r="I205" s="78"/>
    </row>
    <row r="206" spans="1:20" ht="15.75" customHeight="1" x14ac:dyDescent="0.25">
      <c r="C206" s="32"/>
      <c r="D206" s="32"/>
      <c r="E206" s="33"/>
      <c r="F206" s="33"/>
      <c r="I206" s="78"/>
    </row>
    <row r="207" spans="1:20" ht="15.75" customHeight="1" x14ac:dyDescent="0.25">
      <c r="C207" s="32"/>
      <c r="D207" s="32"/>
      <c r="E207" s="33"/>
      <c r="F207" s="33"/>
      <c r="I207" s="78"/>
    </row>
    <row r="208" spans="1:20" ht="15.75" customHeight="1" x14ac:dyDescent="0.25">
      <c r="C208" s="32"/>
      <c r="D208" s="32"/>
      <c r="E208" s="33"/>
      <c r="F208" s="33"/>
      <c r="I208" s="78"/>
    </row>
    <row r="209" spans="3:9" ht="15.75" customHeight="1" x14ac:dyDescent="0.25">
      <c r="C209" s="32"/>
      <c r="D209" s="32"/>
      <c r="E209" s="33"/>
      <c r="F209" s="33"/>
      <c r="I209" s="78"/>
    </row>
    <row r="210" spans="3:9" ht="15.75" customHeight="1" x14ac:dyDescent="0.25">
      <c r="C210" s="32"/>
      <c r="D210" s="32"/>
      <c r="E210" s="33"/>
      <c r="F210" s="33"/>
      <c r="I210" s="78"/>
    </row>
    <row r="211" spans="3:9" ht="15.75" customHeight="1" x14ac:dyDescent="0.25">
      <c r="C211" s="32"/>
      <c r="D211" s="32"/>
      <c r="E211" s="33"/>
      <c r="F211" s="33"/>
      <c r="I211" s="78"/>
    </row>
    <row r="212" spans="3:9" ht="15.75" customHeight="1" x14ac:dyDescent="0.25">
      <c r="C212" s="32"/>
      <c r="D212" s="32"/>
      <c r="E212" s="33"/>
      <c r="F212" s="33"/>
      <c r="I212" s="78"/>
    </row>
    <row r="213" spans="3:9" ht="15.75" customHeight="1" x14ac:dyDescent="0.25">
      <c r="C213" s="32"/>
      <c r="D213" s="32"/>
      <c r="E213" s="33"/>
      <c r="F213" s="33"/>
      <c r="I213" s="78"/>
    </row>
    <row r="214" spans="3:9" ht="15.75" customHeight="1" x14ac:dyDescent="0.25">
      <c r="C214" s="32"/>
      <c r="D214" s="32"/>
      <c r="E214" s="33"/>
      <c r="F214" s="33"/>
      <c r="I214" s="78"/>
    </row>
    <row r="215" spans="3:9" ht="15.75" customHeight="1" x14ac:dyDescent="0.25">
      <c r="C215" s="32"/>
      <c r="D215" s="32"/>
      <c r="E215" s="33"/>
      <c r="F215" s="33"/>
      <c r="I215" s="78"/>
    </row>
    <row r="216" spans="3:9" ht="15.75" customHeight="1" x14ac:dyDescent="0.25">
      <c r="C216" s="32"/>
      <c r="D216" s="32"/>
      <c r="E216" s="33"/>
      <c r="F216" s="33"/>
      <c r="I216" s="78"/>
    </row>
    <row r="217" spans="3:9" ht="15.75" customHeight="1" x14ac:dyDescent="0.25">
      <c r="C217" s="32"/>
      <c r="D217" s="32"/>
      <c r="E217" s="33"/>
      <c r="F217" s="33"/>
      <c r="I217" s="78"/>
    </row>
    <row r="218" spans="3:9" ht="15.75" customHeight="1" x14ac:dyDescent="0.25">
      <c r="C218" s="32"/>
      <c r="D218" s="32"/>
      <c r="E218" s="33"/>
      <c r="F218" s="33"/>
      <c r="I218" s="78"/>
    </row>
    <row r="219" spans="3:9" ht="15.75" customHeight="1" x14ac:dyDescent="0.25">
      <c r="C219" s="32"/>
      <c r="D219" s="32"/>
      <c r="E219" s="33"/>
      <c r="F219" s="33"/>
      <c r="I219" s="78"/>
    </row>
    <row r="220" spans="3:9" ht="15.75" customHeight="1" x14ac:dyDescent="0.25">
      <c r="C220" s="32"/>
      <c r="D220" s="32"/>
      <c r="E220" s="33"/>
      <c r="F220" s="33"/>
      <c r="I220" s="78"/>
    </row>
    <row r="221" spans="3:9" ht="15.75" customHeight="1" x14ac:dyDescent="0.25">
      <c r="C221" s="32"/>
      <c r="D221" s="32"/>
      <c r="E221" s="33"/>
      <c r="F221" s="33"/>
      <c r="I221" s="78"/>
    </row>
    <row r="222" spans="3:9" ht="15.75" customHeight="1" x14ac:dyDescent="0.25">
      <c r="C222" s="32"/>
      <c r="D222" s="32"/>
      <c r="E222" s="33"/>
      <c r="F222" s="33"/>
      <c r="I222" s="78"/>
    </row>
    <row r="223" spans="3:9" ht="15.75" customHeight="1" x14ac:dyDescent="0.25">
      <c r="C223" s="32"/>
      <c r="D223" s="32"/>
      <c r="E223" s="33"/>
      <c r="F223" s="33"/>
      <c r="I223" s="78"/>
    </row>
    <row r="224" spans="3:9" ht="15.75" customHeight="1" x14ac:dyDescent="0.25">
      <c r="C224" s="32"/>
      <c r="D224" s="32"/>
      <c r="E224" s="33"/>
      <c r="F224" s="33"/>
      <c r="I224" s="78"/>
    </row>
    <row r="225" spans="3:9" ht="15.75" customHeight="1" x14ac:dyDescent="0.25">
      <c r="C225" s="32"/>
      <c r="D225" s="32"/>
      <c r="E225" s="33"/>
      <c r="F225" s="33"/>
      <c r="I225" s="78"/>
    </row>
    <row r="226" spans="3:9" ht="15.75" customHeight="1" x14ac:dyDescent="0.25">
      <c r="C226" s="32"/>
      <c r="D226" s="32"/>
      <c r="E226" s="33"/>
      <c r="F226" s="33"/>
      <c r="I226" s="78"/>
    </row>
    <row r="227" spans="3:9" ht="15.75" customHeight="1" x14ac:dyDescent="0.25">
      <c r="C227" s="32"/>
      <c r="D227" s="32"/>
      <c r="E227" s="33"/>
      <c r="F227" s="33"/>
      <c r="I227" s="78"/>
    </row>
    <row r="228" spans="3:9" ht="15.75" customHeight="1" x14ac:dyDescent="0.25">
      <c r="C228" s="32"/>
      <c r="D228" s="32"/>
      <c r="E228" s="33"/>
      <c r="F228" s="33"/>
      <c r="I228" s="78"/>
    </row>
    <row r="229" spans="3:9" ht="15.75" customHeight="1" x14ac:dyDescent="0.25">
      <c r="C229" s="32"/>
      <c r="D229" s="32"/>
      <c r="E229" s="33"/>
      <c r="F229" s="33"/>
      <c r="I229" s="78"/>
    </row>
    <row r="230" spans="3:9" ht="15.75" customHeight="1" x14ac:dyDescent="0.25">
      <c r="C230" s="32"/>
      <c r="D230" s="32"/>
      <c r="E230" s="33"/>
      <c r="F230" s="33"/>
      <c r="I230" s="78"/>
    </row>
    <row r="231" spans="3:9" ht="15.75" customHeight="1" x14ac:dyDescent="0.25">
      <c r="C231" s="32"/>
      <c r="D231" s="32"/>
      <c r="E231" s="33"/>
      <c r="F231" s="33"/>
      <c r="I231" s="78"/>
    </row>
    <row r="232" spans="3:9" ht="15.75" customHeight="1" x14ac:dyDescent="0.25">
      <c r="C232" s="32"/>
      <c r="D232" s="32"/>
      <c r="E232" s="33"/>
      <c r="F232" s="33"/>
      <c r="I232" s="78"/>
    </row>
    <row r="233" spans="3:9" ht="15.75" customHeight="1" x14ac:dyDescent="0.25">
      <c r="C233" s="32"/>
      <c r="D233" s="32"/>
      <c r="E233" s="33"/>
      <c r="F233" s="33"/>
      <c r="I233" s="78"/>
    </row>
    <row r="234" spans="3:9" ht="15.75" customHeight="1" x14ac:dyDescent="0.25">
      <c r="C234" s="32"/>
      <c r="D234" s="32"/>
      <c r="E234" s="33"/>
      <c r="F234" s="33"/>
      <c r="I234" s="78"/>
    </row>
    <row r="235" spans="3:9" ht="15.75" customHeight="1" x14ac:dyDescent="0.25">
      <c r="C235" s="32"/>
      <c r="D235" s="32"/>
      <c r="E235" s="33"/>
      <c r="F235" s="33"/>
      <c r="I235" s="78"/>
    </row>
    <row r="236" spans="3:9" ht="15.75" customHeight="1" x14ac:dyDescent="0.25">
      <c r="C236" s="32"/>
      <c r="D236" s="32"/>
      <c r="E236" s="33"/>
      <c r="F236" s="33"/>
      <c r="I236" s="78"/>
    </row>
    <row r="237" spans="3:9" ht="15.75" customHeight="1" x14ac:dyDescent="0.25">
      <c r="C237" s="32"/>
      <c r="D237" s="32"/>
      <c r="E237" s="33"/>
      <c r="F237" s="33"/>
      <c r="I237" s="78"/>
    </row>
    <row r="238" spans="3:9" ht="15.75" customHeight="1" x14ac:dyDescent="0.25">
      <c r="C238" s="32"/>
      <c r="D238" s="32"/>
      <c r="E238" s="33"/>
      <c r="F238" s="33"/>
      <c r="I238" s="78"/>
    </row>
    <row r="239" spans="3:9" ht="15.75" customHeight="1" x14ac:dyDescent="0.25">
      <c r="C239" s="32"/>
      <c r="D239" s="32"/>
      <c r="E239" s="33"/>
      <c r="F239" s="33"/>
      <c r="I239" s="78"/>
    </row>
    <row r="240" spans="3:9" ht="15.75" customHeight="1" x14ac:dyDescent="0.25">
      <c r="C240" s="32"/>
      <c r="D240" s="32"/>
      <c r="E240" s="33"/>
      <c r="F240" s="33"/>
      <c r="I240" s="78"/>
    </row>
    <row r="241" spans="3:9" ht="15.75" customHeight="1" x14ac:dyDescent="0.25">
      <c r="C241" s="32"/>
      <c r="D241" s="32"/>
      <c r="E241" s="33"/>
      <c r="F241" s="33"/>
      <c r="I241" s="78"/>
    </row>
    <row r="242" spans="3:9" ht="15.75" customHeight="1" x14ac:dyDescent="0.25">
      <c r="C242" s="32"/>
      <c r="D242" s="32"/>
      <c r="E242" s="33"/>
      <c r="F242" s="33"/>
      <c r="I242" s="78"/>
    </row>
    <row r="243" spans="3:9" ht="15.75" customHeight="1" x14ac:dyDescent="0.25">
      <c r="C243" s="32"/>
      <c r="D243" s="32"/>
      <c r="E243" s="33"/>
      <c r="F243" s="33"/>
      <c r="I243" s="78"/>
    </row>
    <row r="244" spans="3:9" ht="15.75" customHeight="1" x14ac:dyDescent="0.25">
      <c r="C244" s="32"/>
      <c r="D244" s="32"/>
      <c r="E244" s="33"/>
      <c r="F244" s="33"/>
      <c r="I244" s="78"/>
    </row>
    <row r="245" spans="3:9" ht="15.75" customHeight="1" x14ac:dyDescent="0.25">
      <c r="C245" s="32"/>
      <c r="D245" s="32"/>
      <c r="E245" s="33"/>
      <c r="F245" s="33"/>
      <c r="I245" s="78"/>
    </row>
    <row r="246" spans="3:9" ht="15.75" customHeight="1" x14ac:dyDescent="0.25">
      <c r="C246" s="32"/>
      <c r="D246" s="32"/>
      <c r="E246" s="33"/>
      <c r="F246" s="33"/>
      <c r="I246" s="78"/>
    </row>
    <row r="247" spans="3:9" ht="15.75" customHeight="1" x14ac:dyDescent="0.25">
      <c r="C247" s="32"/>
      <c r="D247" s="32"/>
      <c r="E247" s="33"/>
      <c r="F247" s="33"/>
      <c r="I247" s="78"/>
    </row>
    <row r="248" spans="3:9" ht="15.75" customHeight="1" x14ac:dyDescent="0.25">
      <c r="C248" s="32"/>
      <c r="D248" s="32"/>
      <c r="E248" s="33"/>
      <c r="F248" s="33"/>
      <c r="I248" s="78"/>
    </row>
    <row r="249" spans="3:9" ht="15.75" customHeight="1" x14ac:dyDescent="0.25">
      <c r="C249" s="32"/>
      <c r="D249" s="32"/>
      <c r="E249" s="33"/>
      <c r="F249" s="33"/>
      <c r="I249" s="78"/>
    </row>
    <row r="250" spans="3:9" ht="15.75" customHeight="1" x14ac:dyDescent="0.25">
      <c r="C250" s="32"/>
      <c r="D250" s="32"/>
      <c r="E250" s="33"/>
      <c r="F250" s="33"/>
      <c r="I250" s="78"/>
    </row>
    <row r="251" spans="3:9" ht="15.75" customHeight="1" x14ac:dyDescent="0.25">
      <c r="C251" s="32"/>
      <c r="D251" s="32"/>
      <c r="E251" s="33"/>
      <c r="F251" s="33"/>
      <c r="I251" s="78"/>
    </row>
    <row r="252" spans="3:9" ht="15.75" customHeight="1" x14ac:dyDescent="0.25">
      <c r="C252" s="32"/>
      <c r="D252" s="32"/>
      <c r="E252" s="33"/>
      <c r="F252" s="33"/>
      <c r="I252" s="78"/>
    </row>
    <row r="253" spans="3:9" ht="15.75" customHeight="1" x14ac:dyDescent="0.25">
      <c r="C253" s="32"/>
      <c r="D253" s="32"/>
      <c r="E253" s="33"/>
      <c r="F253" s="33"/>
      <c r="I253" s="78"/>
    </row>
    <row r="254" spans="3:9" ht="15.75" customHeight="1" x14ac:dyDescent="0.25">
      <c r="C254" s="32"/>
      <c r="D254" s="32"/>
      <c r="E254" s="33"/>
      <c r="F254" s="33"/>
      <c r="I254" s="78"/>
    </row>
    <row r="255" spans="3:9" ht="15.75" customHeight="1" x14ac:dyDescent="0.25">
      <c r="C255" s="32"/>
      <c r="D255" s="32"/>
      <c r="E255" s="33"/>
      <c r="F255" s="33"/>
      <c r="I255" s="78"/>
    </row>
    <row r="256" spans="3:9" ht="15.75" customHeight="1" x14ac:dyDescent="0.25">
      <c r="C256" s="32"/>
      <c r="D256" s="32"/>
      <c r="E256" s="33"/>
      <c r="F256" s="33"/>
      <c r="I256" s="78"/>
    </row>
    <row r="257" spans="3:9" ht="15.75" customHeight="1" x14ac:dyDescent="0.25">
      <c r="C257" s="32"/>
      <c r="D257" s="32"/>
      <c r="E257" s="33"/>
      <c r="F257" s="33"/>
      <c r="I257" s="78"/>
    </row>
    <row r="258" spans="3:9" ht="15.75" customHeight="1" x14ac:dyDescent="0.25">
      <c r="C258" s="32"/>
      <c r="D258" s="32"/>
      <c r="E258" s="33"/>
      <c r="F258" s="33"/>
      <c r="I258" s="78"/>
    </row>
    <row r="259" spans="3:9" ht="15.75" customHeight="1" x14ac:dyDescent="0.25">
      <c r="C259" s="32"/>
      <c r="D259" s="32"/>
      <c r="E259" s="33"/>
      <c r="F259" s="33"/>
      <c r="I259" s="78"/>
    </row>
    <row r="260" spans="3:9" ht="15.75" customHeight="1" x14ac:dyDescent="0.25">
      <c r="C260" s="32"/>
      <c r="D260" s="32"/>
      <c r="E260" s="33"/>
      <c r="F260" s="33"/>
      <c r="I260" s="78"/>
    </row>
    <row r="261" spans="3:9" ht="15.75" customHeight="1" x14ac:dyDescent="0.25">
      <c r="C261" s="32"/>
      <c r="D261" s="32"/>
      <c r="E261" s="33"/>
      <c r="F261" s="33"/>
      <c r="I261" s="78"/>
    </row>
    <row r="262" spans="3:9" ht="15.75" customHeight="1" x14ac:dyDescent="0.25">
      <c r="C262" s="32"/>
      <c r="D262" s="32"/>
      <c r="E262" s="33"/>
      <c r="F262" s="33"/>
      <c r="I262" s="78"/>
    </row>
    <row r="263" spans="3:9" ht="15.75" customHeight="1" x14ac:dyDescent="0.25">
      <c r="C263" s="32"/>
      <c r="D263" s="32"/>
      <c r="E263" s="33"/>
      <c r="F263" s="33"/>
      <c r="I263" s="78"/>
    </row>
    <row r="264" spans="3:9" ht="15.75" customHeight="1" x14ac:dyDescent="0.25">
      <c r="C264" s="32"/>
      <c r="D264" s="32"/>
      <c r="E264" s="33"/>
      <c r="F264" s="33"/>
      <c r="I264" s="78"/>
    </row>
    <row r="265" spans="3:9" ht="15.75" customHeight="1" x14ac:dyDescent="0.25">
      <c r="C265" s="32"/>
      <c r="D265" s="32"/>
      <c r="E265" s="33"/>
      <c r="F265" s="33"/>
      <c r="I265" s="78"/>
    </row>
    <row r="266" spans="3:9" ht="15.75" customHeight="1" x14ac:dyDescent="0.25">
      <c r="C266" s="32"/>
      <c r="D266" s="32"/>
      <c r="E266" s="33"/>
      <c r="F266" s="33"/>
      <c r="I266" s="78"/>
    </row>
    <row r="267" spans="3:9" ht="15.75" customHeight="1" x14ac:dyDescent="0.25">
      <c r="C267" s="32"/>
      <c r="D267" s="32"/>
      <c r="E267" s="33"/>
      <c r="F267" s="33"/>
      <c r="I267" s="78"/>
    </row>
    <row r="268" spans="3:9" ht="15.75" customHeight="1" x14ac:dyDescent="0.25">
      <c r="C268" s="32"/>
      <c r="D268" s="32"/>
      <c r="E268" s="33"/>
      <c r="F268" s="33"/>
      <c r="I268" s="78"/>
    </row>
    <row r="269" spans="3:9" ht="15.75" customHeight="1" x14ac:dyDescent="0.25">
      <c r="C269" s="32"/>
      <c r="D269" s="32"/>
      <c r="E269" s="33"/>
      <c r="F269" s="33"/>
      <c r="I269" s="78"/>
    </row>
    <row r="270" spans="3:9" ht="15.75" customHeight="1" x14ac:dyDescent="0.25">
      <c r="C270" s="32"/>
      <c r="D270" s="32"/>
      <c r="E270" s="33"/>
      <c r="F270" s="33"/>
      <c r="I270" s="78"/>
    </row>
    <row r="271" spans="3:9" ht="15.75" customHeight="1" x14ac:dyDescent="0.25">
      <c r="C271" s="32"/>
      <c r="D271" s="32"/>
      <c r="E271" s="33"/>
      <c r="F271" s="33"/>
      <c r="I271" s="78"/>
    </row>
    <row r="272" spans="3:9" ht="15.75" customHeight="1" x14ac:dyDescent="0.25">
      <c r="C272" s="32"/>
      <c r="D272" s="32"/>
      <c r="E272" s="33"/>
      <c r="F272" s="33"/>
      <c r="I272" s="78"/>
    </row>
    <row r="273" spans="3:9" ht="15.75" customHeight="1" x14ac:dyDescent="0.25">
      <c r="C273" s="32"/>
      <c r="D273" s="32"/>
      <c r="E273" s="33"/>
      <c r="F273" s="33"/>
      <c r="I273" s="78"/>
    </row>
    <row r="274" spans="3:9" ht="15.75" customHeight="1" x14ac:dyDescent="0.25">
      <c r="C274" s="32"/>
      <c r="D274" s="32"/>
      <c r="E274" s="33"/>
      <c r="F274" s="33"/>
      <c r="I274" s="78"/>
    </row>
    <row r="275" spans="3:9" ht="15.75" customHeight="1" x14ac:dyDescent="0.25">
      <c r="C275" s="32"/>
      <c r="D275" s="32"/>
      <c r="E275" s="33"/>
      <c r="F275" s="33"/>
      <c r="I275" s="78"/>
    </row>
    <row r="276" spans="3:9" ht="15.75" customHeight="1" x14ac:dyDescent="0.25">
      <c r="C276" s="32"/>
      <c r="D276" s="32"/>
      <c r="E276" s="33"/>
      <c r="F276" s="33"/>
      <c r="I276" s="78"/>
    </row>
    <row r="277" spans="3:9" ht="15.75" customHeight="1" x14ac:dyDescent="0.25">
      <c r="C277" s="32"/>
      <c r="D277" s="32"/>
      <c r="E277" s="33"/>
      <c r="F277" s="33"/>
      <c r="I277" s="78"/>
    </row>
    <row r="278" spans="3:9" ht="15.75" customHeight="1" x14ac:dyDescent="0.25">
      <c r="C278" s="32"/>
      <c r="D278" s="32"/>
      <c r="E278" s="33"/>
      <c r="F278" s="33"/>
      <c r="I278" s="78"/>
    </row>
    <row r="279" spans="3:9" ht="15.75" customHeight="1" x14ac:dyDescent="0.25">
      <c r="C279" s="32"/>
      <c r="D279" s="32"/>
      <c r="E279" s="33"/>
      <c r="F279" s="33"/>
      <c r="I279" s="78"/>
    </row>
    <row r="280" spans="3:9" ht="15.75" customHeight="1" x14ac:dyDescent="0.25">
      <c r="C280" s="32"/>
      <c r="D280" s="32"/>
      <c r="E280" s="33"/>
      <c r="F280" s="33"/>
      <c r="I280" s="78"/>
    </row>
    <row r="281" spans="3:9" ht="15.75" customHeight="1" x14ac:dyDescent="0.25">
      <c r="C281" s="32"/>
      <c r="D281" s="32"/>
      <c r="E281" s="33"/>
      <c r="F281" s="33"/>
      <c r="I281" s="78"/>
    </row>
    <row r="282" spans="3:9" ht="15.75" customHeight="1" x14ac:dyDescent="0.25">
      <c r="C282" s="32"/>
      <c r="D282" s="32"/>
      <c r="E282" s="33"/>
      <c r="F282" s="33"/>
      <c r="I282" s="78"/>
    </row>
    <row r="283" spans="3:9" ht="15.75" customHeight="1" x14ac:dyDescent="0.25">
      <c r="C283" s="32"/>
      <c r="D283" s="32"/>
      <c r="E283" s="33"/>
      <c r="F283" s="33"/>
      <c r="I283" s="78"/>
    </row>
    <row r="284" spans="3:9" ht="15.75" customHeight="1" x14ac:dyDescent="0.25">
      <c r="C284" s="32"/>
      <c r="D284" s="32"/>
      <c r="E284" s="33"/>
      <c r="F284" s="33"/>
      <c r="I284" s="78"/>
    </row>
    <row r="285" spans="3:9" ht="15.75" customHeight="1" x14ac:dyDescent="0.25">
      <c r="C285" s="32"/>
      <c r="D285" s="32"/>
      <c r="E285" s="33"/>
      <c r="F285" s="33"/>
      <c r="I285" s="78"/>
    </row>
    <row r="286" spans="3:9" ht="15.75" customHeight="1" x14ac:dyDescent="0.25">
      <c r="C286" s="32"/>
      <c r="D286" s="32"/>
      <c r="E286" s="33"/>
      <c r="F286" s="33"/>
      <c r="I286" s="78"/>
    </row>
    <row r="287" spans="3:9" ht="15.75" customHeight="1" x14ac:dyDescent="0.25">
      <c r="C287" s="32"/>
      <c r="D287" s="32"/>
      <c r="E287" s="33"/>
      <c r="F287" s="33"/>
      <c r="I287" s="78"/>
    </row>
    <row r="288" spans="3:9" ht="15.75" customHeight="1" x14ac:dyDescent="0.25">
      <c r="C288" s="32"/>
      <c r="D288" s="32"/>
      <c r="E288" s="33"/>
      <c r="F288" s="33"/>
      <c r="I288" s="78"/>
    </row>
    <row r="289" spans="3:9" ht="15.75" customHeight="1" x14ac:dyDescent="0.25">
      <c r="C289" s="32"/>
      <c r="D289" s="32"/>
      <c r="E289" s="33"/>
      <c r="F289" s="33"/>
      <c r="I289" s="78"/>
    </row>
    <row r="290" spans="3:9" ht="15.75" customHeight="1" x14ac:dyDescent="0.25">
      <c r="C290" s="32"/>
      <c r="D290" s="32"/>
      <c r="E290" s="33"/>
      <c r="F290" s="33"/>
      <c r="I290" s="78"/>
    </row>
    <row r="291" spans="3:9" ht="15.75" customHeight="1" x14ac:dyDescent="0.25">
      <c r="C291" s="32"/>
      <c r="D291" s="32"/>
      <c r="E291" s="33"/>
      <c r="F291" s="33"/>
      <c r="I291" s="78"/>
    </row>
    <row r="292" spans="3:9" ht="15.75" customHeight="1" x14ac:dyDescent="0.25">
      <c r="C292" s="32"/>
      <c r="D292" s="32"/>
      <c r="E292" s="33"/>
      <c r="F292" s="33"/>
      <c r="I292" s="78"/>
    </row>
    <row r="293" spans="3:9" ht="15.75" customHeight="1" x14ac:dyDescent="0.25">
      <c r="C293" s="32"/>
      <c r="D293" s="32"/>
      <c r="E293" s="33"/>
      <c r="F293" s="33"/>
      <c r="I293" s="78"/>
    </row>
    <row r="294" spans="3:9" ht="15.75" customHeight="1" x14ac:dyDescent="0.25">
      <c r="C294" s="32"/>
      <c r="D294" s="32"/>
      <c r="E294" s="33"/>
      <c r="F294" s="33"/>
      <c r="I294" s="78"/>
    </row>
    <row r="295" spans="3:9" ht="15.75" customHeight="1" x14ac:dyDescent="0.25">
      <c r="C295" s="32"/>
      <c r="D295" s="32"/>
      <c r="E295" s="33"/>
      <c r="F295" s="33"/>
      <c r="I295" s="78"/>
    </row>
    <row r="296" spans="3:9" ht="15.75" customHeight="1" x14ac:dyDescent="0.25">
      <c r="C296" s="32"/>
      <c r="D296" s="32"/>
      <c r="E296" s="33"/>
      <c r="F296" s="33"/>
      <c r="I296" s="78"/>
    </row>
    <row r="297" spans="3:9" ht="15.75" customHeight="1" x14ac:dyDescent="0.25">
      <c r="C297" s="32"/>
      <c r="D297" s="32"/>
      <c r="E297" s="33"/>
      <c r="F297" s="33"/>
      <c r="I297" s="78"/>
    </row>
    <row r="298" spans="3:9" ht="15.75" customHeight="1" x14ac:dyDescent="0.25">
      <c r="C298" s="32"/>
      <c r="D298" s="32"/>
      <c r="E298" s="33"/>
      <c r="F298" s="33"/>
      <c r="I298" s="78"/>
    </row>
    <row r="299" spans="3:9" ht="15.75" customHeight="1" x14ac:dyDescent="0.25">
      <c r="C299" s="32"/>
      <c r="D299" s="32"/>
      <c r="E299" s="33"/>
      <c r="F299" s="33"/>
      <c r="I299" s="78"/>
    </row>
    <row r="300" spans="3:9" ht="15.75" customHeight="1" x14ac:dyDescent="0.25">
      <c r="C300" s="32"/>
      <c r="D300" s="32"/>
      <c r="E300" s="33"/>
      <c r="F300" s="33"/>
      <c r="I300" s="78"/>
    </row>
    <row r="301" spans="3:9" ht="15.75" customHeight="1" x14ac:dyDescent="0.25">
      <c r="C301" s="32"/>
      <c r="D301" s="32"/>
      <c r="E301" s="33"/>
      <c r="F301" s="33"/>
      <c r="I301" s="78"/>
    </row>
    <row r="302" spans="3:9" ht="15.75" customHeight="1" x14ac:dyDescent="0.25">
      <c r="C302" s="32"/>
      <c r="D302" s="32"/>
      <c r="E302" s="33"/>
      <c r="F302" s="33"/>
      <c r="I302" s="78"/>
    </row>
    <row r="303" spans="3:9" ht="15.75" customHeight="1" x14ac:dyDescent="0.25">
      <c r="C303" s="32"/>
      <c r="D303" s="32"/>
      <c r="E303" s="33"/>
      <c r="F303" s="33"/>
      <c r="I303" s="78"/>
    </row>
    <row r="304" spans="3:9" ht="15.75" customHeight="1" x14ac:dyDescent="0.25">
      <c r="C304" s="32"/>
      <c r="D304" s="32"/>
      <c r="E304" s="33"/>
      <c r="F304" s="33"/>
      <c r="I304" s="78"/>
    </row>
    <row r="305" spans="3:9" ht="15.75" customHeight="1" x14ac:dyDescent="0.25">
      <c r="C305" s="32"/>
      <c r="D305" s="32"/>
      <c r="E305" s="33"/>
      <c r="F305" s="33"/>
      <c r="I305" s="78"/>
    </row>
    <row r="306" spans="3:9" ht="15.75" customHeight="1" x14ac:dyDescent="0.25">
      <c r="C306" s="32"/>
      <c r="D306" s="32"/>
      <c r="E306" s="33"/>
      <c r="F306" s="33"/>
      <c r="I306" s="78"/>
    </row>
    <row r="307" spans="3:9" ht="15.75" customHeight="1" x14ac:dyDescent="0.25">
      <c r="C307" s="32"/>
      <c r="D307" s="32"/>
      <c r="E307" s="33"/>
      <c r="F307" s="33"/>
      <c r="I307" s="78"/>
    </row>
    <row r="308" spans="3:9" ht="15.75" customHeight="1" x14ac:dyDescent="0.25">
      <c r="C308" s="32"/>
      <c r="D308" s="32"/>
      <c r="E308" s="33"/>
      <c r="F308" s="33"/>
      <c r="I308" s="78"/>
    </row>
    <row r="309" spans="3:9" ht="15.75" customHeight="1" x14ac:dyDescent="0.25">
      <c r="C309" s="32"/>
      <c r="D309" s="32"/>
      <c r="E309" s="33"/>
      <c r="F309" s="33"/>
      <c r="I309" s="78"/>
    </row>
    <row r="310" spans="3:9" ht="15.75" customHeight="1" x14ac:dyDescent="0.25">
      <c r="C310" s="32"/>
      <c r="D310" s="32"/>
      <c r="E310" s="33"/>
      <c r="F310" s="33"/>
      <c r="I310" s="78"/>
    </row>
    <row r="311" spans="3:9" ht="15.75" customHeight="1" x14ac:dyDescent="0.25">
      <c r="C311" s="32"/>
      <c r="D311" s="32"/>
      <c r="E311" s="33"/>
      <c r="F311" s="33"/>
      <c r="I311" s="78"/>
    </row>
    <row r="312" spans="3:9" ht="15.75" customHeight="1" x14ac:dyDescent="0.25">
      <c r="C312" s="32"/>
      <c r="D312" s="32"/>
      <c r="E312" s="33"/>
      <c r="F312" s="33"/>
      <c r="I312" s="78"/>
    </row>
    <row r="313" spans="3:9" ht="15.75" customHeight="1" x14ac:dyDescent="0.25">
      <c r="C313" s="32"/>
      <c r="D313" s="32"/>
      <c r="E313" s="33"/>
      <c r="F313" s="33"/>
      <c r="I313" s="78"/>
    </row>
    <row r="314" spans="3:9" ht="15.75" customHeight="1" x14ac:dyDescent="0.25">
      <c r="C314" s="32"/>
      <c r="D314" s="32"/>
      <c r="E314" s="33"/>
      <c r="F314" s="33"/>
      <c r="I314" s="78"/>
    </row>
    <row r="315" spans="3:9" ht="15.75" customHeight="1" x14ac:dyDescent="0.25">
      <c r="C315" s="32"/>
      <c r="D315" s="32"/>
      <c r="E315" s="33"/>
      <c r="F315" s="33"/>
      <c r="I315" s="78"/>
    </row>
    <row r="316" spans="3:9" ht="15.75" customHeight="1" x14ac:dyDescent="0.25">
      <c r="C316" s="32"/>
      <c r="D316" s="32"/>
      <c r="E316" s="33"/>
      <c r="F316" s="33"/>
      <c r="I316" s="78"/>
    </row>
    <row r="317" spans="3:9" ht="15.75" customHeight="1" x14ac:dyDescent="0.25">
      <c r="C317" s="32"/>
      <c r="D317" s="32"/>
      <c r="E317" s="33"/>
      <c r="F317" s="33"/>
      <c r="I317" s="78"/>
    </row>
    <row r="318" spans="3:9" ht="15.75" customHeight="1" x14ac:dyDescent="0.25">
      <c r="C318" s="32"/>
      <c r="D318" s="32"/>
      <c r="E318" s="33"/>
      <c r="F318" s="33"/>
      <c r="I318" s="78"/>
    </row>
    <row r="319" spans="3:9" ht="15.75" customHeight="1" x14ac:dyDescent="0.25">
      <c r="C319" s="32"/>
      <c r="D319" s="32"/>
      <c r="E319" s="33"/>
      <c r="F319" s="33"/>
      <c r="I319" s="78"/>
    </row>
    <row r="320" spans="3:9" ht="15.75" customHeight="1" x14ac:dyDescent="0.25">
      <c r="C320" s="32"/>
      <c r="D320" s="32"/>
      <c r="E320" s="33"/>
      <c r="F320" s="33"/>
      <c r="I320" s="78"/>
    </row>
    <row r="321" spans="3:9" ht="15.75" customHeight="1" x14ac:dyDescent="0.25">
      <c r="C321" s="32"/>
      <c r="D321" s="32"/>
      <c r="E321" s="33"/>
      <c r="F321" s="33"/>
      <c r="I321" s="78"/>
    </row>
    <row r="322" spans="3:9" ht="15.75" customHeight="1" x14ac:dyDescent="0.25">
      <c r="C322" s="32"/>
      <c r="D322" s="32"/>
      <c r="E322" s="33"/>
      <c r="F322" s="33"/>
      <c r="I322" s="78"/>
    </row>
    <row r="323" spans="3:9" ht="15.75" customHeight="1" x14ac:dyDescent="0.25">
      <c r="C323" s="32"/>
      <c r="D323" s="32"/>
      <c r="E323" s="33"/>
      <c r="F323" s="33"/>
      <c r="I323" s="78"/>
    </row>
    <row r="324" spans="3:9" ht="15.75" customHeight="1" x14ac:dyDescent="0.25">
      <c r="C324" s="32"/>
      <c r="D324" s="32"/>
      <c r="E324" s="33"/>
      <c r="F324" s="33"/>
      <c r="I324" s="78"/>
    </row>
    <row r="325" spans="3:9" ht="15.75" customHeight="1" x14ac:dyDescent="0.25">
      <c r="C325" s="32"/>
      <c r="D325" s="32"/>
      <c r="E325" s="33"/>
      <c r="F325" s="33"/>
      <c r="I325" s="78"/>
    </row>
    <row r="326" spans="3:9" ht="15.75" customHeight="1" x14ac:dyDescent="0.25">
      <c r="C326" s="32"/>
      <c r="D326" s="32"/>
      <c r="E326" s="33"/>
      <c r="F326" s="33"/>
      <c r="I326" s="78"/>
    </row>
    <row r="327" spans="3:9" ht="15.75" customHeight="1" x14ac:dyDescent="0.25">
      <c r="C327" s="32"/>
      <c r="D327" s="32"/>
      <c r="E327" s="33"/>
      <c r="F327" s="33"/>
      <c r="I327" s="78"/>
    </row>
    <row r="328" spans="3:9" ht="15.75" customHeight="1" x14ac:dyDescent="0.25">
      <c r="C328" s="32"/>
      <c r="D328" s="32"/>
      <c r="E328" s="33"/>
      <c r="F328" s="33"/>
      <c r="I328" s="78"/>
    </row>
    <row r="329" spans="3:9" ht="15.75" customHeight="1" x14ac:dyDescent="0.25">
      <c r="C329" s="32"/>
      <c r="D329" s="32"/>
      <c r="E329" s="33"/>
      <c r="F329" s="33"/>
      <c r="I329" s="78"/>
    </row>
    <row r="330" spans="3:9" ht="15.75" customHeight="1" x14ac:dyDescent="0.25">
      <c r="C330" s="32"/>
      <c r="D330" s="32"/>
      <c r="E330" s="33"/>
      <c r="F330" s="33"/>
      <c r="I330" s="78"/>
    </row>
    <row r="331" spans="3:9" ht="15.75" customHeight="1" x14ac:dyDescent="0.25">
      <c r="C331" s="32"/>
      <c r="D331" s="32"/>
      <c r="E331" s="33"/>
      <c r="F331" s="33"/>
      <c r="I331" s="78"/>
    </row>
    <row r="332" spans="3:9" ht="15.75" customHeight="1" x14ac:dyDescent="0.25">
      <c r="C332" s="32"/>
      <c r="D332" s="32"/>
      <c r="E332" s="33"/>
      <c r="F332" s="33"/>
      <c r="I332" s="78"/>
    </row>
    <row r="333" spans="3:9" ht="15.75" customHeight="1" x14ac:dyDescent="0.25">
      <c r="C333" s="32"/>
      <c r="D333" s="32"/>
      <c r="E333" s="33"/>
      <c r="F333" s="33"/>
      <c r="I333" s="78"/>
    </row>
    <row r="334" spans="3:9" ht="15.75" customHeight="1" x14ac:dyDescent="0.25">
      <c r="C334" s="32"/>
      <c r="D334" s="32"/>
      <c r="E334" s="33"/>
      <c r="F334" s="33"/>
      <c r="I334" s="78"/>
    </row>
    <row r="335" spans="3:9" ht="15.75" customHeight="1" x14ac:dyDescent="0.25">
      <c r="C335" s="32"/>
      <c r="D335" s="32"/>
      <c r="E335" s="33"/>
      <c r="F335" s="33"/>
      <c r="I335" s="78"/>
    </row>
    <row r="336" spans="3:9" ht="15.75" customHeight="1" x14ac:dyDescent="0.25">
      <c r="C336" s="32"/>
      <c r="D336" s="32"/>
      <c r="E336" s="33"/>
      <c r="F336" s="33"/>
      <c r="I336" s="78"/>
    </row>
    <row r="337" spans="3:9" ht="15.75" customHeight="1" x14ac:dyDescent="0.25">
      <c r="C337" s="32"/>
      <c r="D337" s="32"/>
      <c r="E337" s="33"/>
      <c r="F337" s="33"/>
      <c r="I337" s="78"/>
    </row>
    <row r="338" spans="3:9" ht="15.75" customHeight="1" x14ac:dyDescent="0.25">
      <c r="C338" s="32"/>
      <c r="D338" s="32"/>
      <c r="E338" s="33"/>
      <c r="F338" s="33"/>
      <c r="I338" s="78"/>
    </row>
    <row r="339" spans="3:9" ht="15.75" customHeight="1" x14ac:dyDescent="0.25">
      <c r="C339" s="32"/>
      <c r="D339" s="32"/>
      <c r="E339" s="33"/>
      <c r="F339" s="33"/>
      <c r="I339" s="78"/>
    </row>
    <row r="340" spans="3:9" ht="15.75" customHeight="1" x14ac:dyDescent="0.25">
      <c r="C340" s="32"/>
      <c r="D340" s="32"/>
      <c r="E340" s="33"/>
      <c r="F340" s="33"/>
      <c r="I340" s="78"/>
    </row>
    <row r="341" spans="3:9" ht="15.75" customHeight="1" x14ac:dyDescent="0.25">
      <c r="C341" s="32"/>
      <c r="D341" s="32"/>
      <c r="E341" s="33"/>
      <c r="F341" s="33"/>
      <c r="I341" s="78"/>
    </row>
    <row r="342" spans="3:9" ht="15.75" customHeight="1" x14ac:dyDescent="0.25">
      <c r="C342" s="32"/>
      <c r="D342" s="32"/>
      <c r="E342" s="33"/>
      <c r="F342" s="33"/>
      <c r="I342" s="78"/>
    </row>
    <row r="343" spans="3:9" ht="15.75" customHeight="1" x14ac:dyDescent="0.25">
      <c r="C343" s="32"/>
      <c r="D343" s="32"/>
      <c r="E343" s="33"/>
      <c r="F343" s="33"/>
      <c r="I343" s="78"/>
    </row>
    <row r="344" spans="3:9" ht="15.75" customHeight="1" x14ac:dyDescent="0.25">
      <c r="C344" s="32"/>
      <c r="D344" s="32"/>
      <c r="E344" s="33"/>
      <c r="F344" s="33"/>
      <c r="I344" s="78"/>
    </row>
    <row r="345" spans="3:9" ht="15.75" customHeight="1" x14ac:dyDescent="0.25">
      <c r="C345" s="32"/>
      <c r="D345" s="32"/>
      <c r="E345" s="33"/>
      <c r="F345" s="33"/>
      <c r="I345" s="78"/>
    </row>
    <row r="346" spans="3:9" ht="15.75" customHeight="1" x14ac:dyDescent="0.25">
      <c r="C346" s="32"/>
      <c r="D346" s="32"/>
      <c r="E346" s="33"/>
      <c r="F346" s="33"/>
      <c r="I346" s="78"/>
    </row>
    <row r="347" spans="3:9" ht="15.75" customHeight="1" x14ac:dyDescent="0.25">
      <c r="C347" s="32"/>
      <c r="D347" s="32"/>
      <c r="E347" s="33"/>
      <c r="F347" s="33"/>
      <c r="I347" s="78"/>
    </row>
    <row r="348" spans="3:9" ht="15.75" customHeight="1" x14ac:dyDescent="0.25">
      <c r="C348" s="32"/>
      <c r="D348" s="32"/>
      <c r="E348" s="33"/>
      <c r="F348" s="33"/>
      <c r="I348" s="78"/>
    </row>
    <row r="349" spans="3:9" ht="15.75" customHeight="1" x14ac:dyDescent="0.25">
      <c r="C349" s="32"/>
      <c r="D349" s="32"/>
      <c r="E349" s="33"/>
      <c r="F349" s="33"/>
      <c r="I349" s="78"/>
    </row>
    <row r="350" spans="3:9" ht="15.75" customHeight="1" x14ac:dyDescent="0.25">
      <c r="C350" s="32"/>
      <c r="D350" s="32"/>
      <c r="E350" s="33"/>
      <c r="F350" s="33"/>
      <c r="I350" s="78"/>
    </row>
    <row r="351" spans="3:9" ht="15.75" customHeight="1" x14ac:dyDescent="0.25">
      <c r="C351" s="32"/>
      <c r="D351" s="32"/>
      <c r="E351" s="33"/>
      <c r="F351" s="33"/>
      <c r="I351" s="78"/>
    </row>
    <row r="352" spans="3:9" ht="15.75" customHeight="1" x14ac:dyDescent="0.25">
      <c r="C352" s="32"/>
      <c r="D352" s="32"/>
      <c r="E352" s="33"/>
      <c r="F352" s="33"/>
      <c r="I352" s="78"/>
    </row>
    <row r="353" spans="3:9" ht="15.75" customHeight="1" x14ac:dyDescent="0.25">
      <c r="C353" s="32"/>
      <c r="D353" s="32"/>
      <c r="E353" s="33"/>
      <c r="F353" s="33"/>
      <c r="I353" s="78"/>
    </row>
    <row r="354" spans="3:9" ht="15.75" customHeight="1" x14ac:dyDescent="0.25">
      <c r="C354" s="32"/>
      <c r="D354" s="32"/>
      <c r="E354" s="33"/>
      <c r="F354" s="33"/>
      <c r="I354" s="78"/>
    </row>
    <row r="355" spans="3:9" ht="15.75" customHeight="1" x14ac:dyDescent="0.25">
      <c r="C355" s="32"/>
      <c r="D355" s="32"/>
      <c r="E355" s="33"/>
      <c r="F355" s="33"/>
      <c r="I355" s="78"/>
    </row>
    <row r="356" spans="3:9" ht="15.75" customHeight="1" x14ac:dyDescent="0.25">
      <c r="C356" s="32"/>
      <c r="D356" s="32"/>
      <c r="E356" s="33"/>
      <c r="F356" s="33"/>
      <c r="I356" s="78"/>
    </row>
    <row r="357" spans="3:9" ht="15.75" customHeight="1" x14ac:dyDescent="0.25">
      <c r="C357" s="32"/>
      <c r="D357" s="32"/>
      <c r="E357" s="33"/>
      <c r="F357" s="33"/>
      <c r="I357" s="78"/>
    </row>
    <row r="358" spans="3:9" ht="15.75" customHeight="1" x14ac:dyDescent="0.25">
      <c r="C358" s="32"/>
      <c r="D358" s="32"/>
      <c r="E358" s="33"/>
      <c r="F358" s="33"/>
      <c r="I358" s="78"/>
    </row>
    <row r="359" spans="3:9" ht="15.75" customHeight="1" x14ac:dyDescent="0.25">
      <c r="C359" s="32"/>
      <c r="D359" s="32"/>
      <c r="E359" s="33"/>
      <c r="F359" s="33"/>
      <c r="I359" s="78"/>
    </row>
    <row r="360" spans="3:9" ht="15.75" customHeight="1" x14ac:dyDescent="0.25">
      <c r="C360" s="32"/>
      <c r="D360" s="32"/>
      <c r="E360" s="33"/>
      <c r="F360" s="33"/>
      <c r="I360" s="78"/>
    </row>
    <row r="361" spans="3:9" ht="15.75" customHeight="1" x14ac:dyDescent="0.25">
      <c r="C361" s="32"/>
      <c r="D361" s="32"/>
      <c r="E361" s="33"/>
      <c r="F361" s="33"/>
      <c r="I361" s="78"/>
    </row>
    <row r="362" spans="3:9" ht="15.75" customHeight="1" x14ac:dyDescent="0.25">
      <c r="C362" s="32"/>
      <c r="D362" s="32"/>
      <c r="E362" s="33"/>
      <c r="F362" s="33"/>
      <c r="I362" s="78"/>
    </row>
    <row r="363" spans="3:9" ht="15.75" customHeight="1" x14ac:dyDescent="0.25">
      <c r="C363" s="32"/>
      <c r="D363" s="32"/>
      <c r="E363" s="33"/>
      <c r="F363" s="33"/>
      <c r="I363" s="78"/>
    </row>
    <row r="364" spans="3:9" ht="15.75" customHeight="1" x14ac:dyDescent="0.25">
      <c r="C364" s="32"/>
      <c r="D364" s="32"/>
      <c r="E364" s="33"/>
      <c r="F364" s="33"/>
      <c r="I364" s="78"/>
    </row>
    <row r="365" spans="3:9" ht="15.75" customHeight="1" x14ac:dyDescent="0.25">
      <c r="C365" s="32"/>
      <c r="D365" s="32"/>
      <c r="E365" s="33"/>
      <c r="F365" s="33"/>
      <c r="I365" s="78"/>
    </row>
    <row r="366" spans="3:9" ht="15.75" customHeight="1" x14ac:dyDescent="0.25">
      <c r="C366" s="32"/>
      <c r="D366" s="32"/>
      <c r="E366" s="33"/>
      <c r="F366" s="33"/>
      <c r="I366" s="78"/>
    </row>
    <row r="367" spans="3:9" ht="15.75" customHeight="1" x14ac:dyDescent="0.25">
      <c r="C367" s="32"/>
      <c r="D367" s="32"/>
      <c r="E367" s="33"/>
      <c r="F367" s="33"/>
      <c r="I367" s="78"/>
    </row>
    <row r="368" spans="3:9" ht="15.75" customHeight="1" x14ac:dyDescent="0.25">
      <c r="C368" s="32"/>
      <c r="D368" s="32"/>
      <c r="E368" s="33"/>
      <c r="F368" s="33"/>
      <c r="I368" s="78"/>
    </row>
    <row r="369" spans="3:9" ht="15.75" customHeight="1" x14ac:dyDescent="0.25">
      <c r="C369" s="32"/>
      <c r="D369" s="32"/>
      <c r="E369" s="33"/>
      <c r="F369" s="33"/>
      <c r="I369" s="78"/>
    </row>
    <row r="370" spans="3:9" ht="15.75" customHeight="1" x14ac:dyDescent="0.25">
      <c r="C370" s="32"/>
      <c r="D370" s="32"/>
      <c r="E370" s="33"/>
      <c r="F370" s="33"/>
      <c r="I370" s="78"/>
    </row>
    <row r="371" spans="3:9" ht="15.75" customHeight="1" x14ac:dyDescent="0.25">
      <c r="C371" s="32"/>
      <c r="D371" s="32"/>
      <c r="E371" s="33"/>
      <c r="F371" s="33"/>
      <c r="I371" s="78"/>
    </row>
    <row r="372" spans="3:9" ht="15.75" customHeight="1" x14ac:dyDescent="0.25">
      <c r="C372" s="32"/>
      <c r="D372" s="32"/>
      <c r="E372" s="33"/>
      <c r="F372" s="33"/>
      <c r="I372" s="78"/>
    </row>
    <row r="373" spans="3:9" ht="15.75" customHeight="1" x14ac:dyDescent="0.25">
      <c r="C373" s="32"/>
      <c r="D373" s="32"/>
      <c r="E373" s="33"/>
      <c r="F373" s="33"/>
      <c r="I373" s="78"/>
    </row>
    <row r="374" spans="3:9" ht="15.75" customHeight="1" x14ac:dyDescent="0.25">
      <c r="C374" s="32"/>
      <c r="D374" s="32"/>
      <c r="E374" s="33"/>
      <c r="F374" s="33"/>
      <c r="I374" s="78"/>
    </row>
    <row r="375" spans="3:9" ht="15.75" customHeight="1" x14ac:dyDescent="0.25">
      <c r="C375" s="32"/>
      <c r="D375" s="32"/>
      <c r="E375" s="33"/>
      <c r="F375" s="33"/>
      <c r="I375" s="78"/>
    </row>
    <row r="376" spans="3:9" ht="15.75" customHeight="1" x14ac:dyDescent="0.25">
      <c r="C376" s="32"/>
      <c r="D376" s="32"/>
      <c r="E376" s="33"/>
      <c r="F376" s="33"/>
      <c r="I376" s="78"/>
    </row>
    <row r="377" spans="3:9" ht="15.75" customHeight="1" x14ac:dyDescent="0.25">
      <c r="C377" s="32"/>
      <c r="D377" s="32"/>
      <c r="E377" s="33"/>
      <c r="F377" s="33"/>
      <c r="I377" s="78"/>
    </row>
    <row r="378" spans="3:9" ht="15.75" customHeight="1" x14ac:dyDescent="0.25">
      <c r="C378" s="32"/>
      <c r="D378" s="32"/>
      <c r="E378" s="33"/>
      <c r="F378" s="33"/>
      <c r="I378" s="78"/>
    </row>
    <row r="379" spans="3:9" ht="15.75" customHeight="1" x14ac:dyDescent="0.25">
      <c r="C379" s="32"/>
      <c r="D379" s="32"/>
      <c r="E379" s="33"/>
      <c r="F379" s="33"/>
      <c r="I379" s="78"/>
    </row>
    <row r="380" spans="3:9" ht="15.75" customHeight="1" x14ac:dyDescent="0.25">
      <c r="C380" s="32"/>
      <c r="D380" s="32"/>
      <c r="E380" s="33"/>
      <c r="F380" s="33"/>
      <c r="I380" s="78"/>
    </row>
    <row r="381" spans="3:9" ht="15.75" customHeight="1" x14ac:dyDescent="0.25">
      <c r="C381" s="32"/>
      <c r="D381" s="32"/>
      <c r="E381" s="33"/>
      <c r="F381" s="33"/>
      <c r="I381" s="78"/>
    </row>
    <row r="382" spans="3:9" ht="15.75" customHeight="1" x14ac:dyDescent="0.25">
      <c r="C382" s="32"/>
      <c r="D382" s="32"/>
      <c r="E382" s="33"/>
      <c r="F382" s="33"/>
      <c r="I382" s="78"/>
    </row>
    <row r="383" spans="3:9" ht="15.75" customHeight="1" x14ac:dyDescent="0.25">
      <c r="C383" s="32"/>
      <c r="D383" s="32"/>
      <c r="E383" s="33"/>
      <c r="F383" s="33"/>
      <c r="I383" s="78"/>
    </row>
    <row r="384" spans="3:9" ht="15.75" customHeight="1" x14ac:dyDescent="0.25">
      <c r="C384" s="32"/>
      <c r="D384" s="32"/>
      <c r="E384" s="33"/>
      <c r="F384" s="33"/>
      <c r="I384" s="78"/>
    </row>
    <row r="385" spans="3:9" ht="15.75" customHeight="1" x14ac:dyDescent="0.25">
      <c r="C385" s="32"/>
      <c r="D385" s="32"/>
      <c r="E385" s="33"/>
      <c r="F385" s="33"/>
      <c r="I385" s="78"/>
    </row>
    <row r="386" spans="3:9" ht="15.75" customHeight="1" x14ac:dyDescent="0.25">
      <c r="C386" s="32"/>
      <c r="D386" s="32"/>
      <c r="E386" s="33"/>
      <c r="F386" s="33"/>
      <c r="I386" s="78"/>
    </row>
    <row r="387" spans="3:9" ht="15.75" customHeight="1" x14ac:dyDescent="0.25">
      <c r="C387" s="32"/>
      <c r="D387" s="32"/>
      <c r="E387" s="33"/>
      <c r="F387" s="33"/>
      <c r="I387" s="78"/>
    </row>
    <row r="388" spans="3:9" ht="15.75" customHeight="1" x14ac:dyDescent="0.25">
      <c r="C388" s="32"/>
      <c r="D388" s="32"/>
      <c r="E388" s="33"/>
      <c r="F388" s="33"/>
      <c r="I388" s="78"/>
    </row>
    <row r="389" spans="3:9" ht="15.75" customHeight="1" x14ac:dyDescent="0.25">
      <c r="C389" s="32"/>
      <c r="D389" s="32"/>
      <c r="E389" s="33"/>
      <c r="F389" s="33"/>
      <c r="I389" s="78"/>
    </row>
    <row r="390" spans="3:9" ht="15.75" customHeight="1" x14ac:dyDescent="0.25">
      <c r="C390" s="32"/>
      <c r="D390" s="32"/>
      <c r="E390" s="33"/>
      <c r="F390" s="33"/>
      <c r="I390" s="78"/>
    </row>
    <row r="391" spans="3:9" ht="15.75" customHeight="1" x14ac:dyDescent="0.25">
      <c r="C391" s="32"/>
      <c r="D391" s="32"/>
      <c r="E391" s="33"/>
      <c r="F391" s="33"/>
      <c r="I391" s="78"/>
    </row>
    <row r="392" spans="3:9" ht="15.75" customHeight="1" x14ac:dyDescent="0.25">
      <c r="C392" s="32"/>
      <c r="D392" s="32"/>
      <c r="E392" s="33"/>
      <c r="F392" s="33"/>
      <c r="I392" s="78"/>
    </row>
    <row r="393" spans="3:9" ht="15.75" customHeight="1" x14ac:dyDescent="0.25">
      <c r="C393" s="32"/>
      <c r="D393" s="32"/>
      <c r="E393" s="33"/>
      <c r="F393" s="33"/>
      <c r="I393" s="78"/>
    </row>
    <row r="394" spans="3:9" ht="15.75" customHeight="1" x14ac:dyDescent="0.25">
      <c r="C394" s="32"/>
      <c r="D394" s="32"/>
      <c r="E394" s="33"/>
      <c r="F394" s="33"/>
      <c r="I394" s="78"/>
    </row>
    <row r="395" spans="3:9" ht="15.75" customHeight="1" x14ac:dyDescent="0.25">
      <c r="C395" s="32"/>
      <c r="D395" s="32"/>
      <c r="E395" s="33"/>
      <c r="F395" s="33"/>
      <c r="I395" s="78"/>
    </row>
    <row r="396" spans="3:9" ht="15.75" customHeight="1" x14ac:dyDescent="0.25">
      <c r="C396" s="32"/>
      <c r="D396" s="32"/>
      <c r="E396" s="33"/>
      <c r="F396" s="33"/>
      <c r="I396" s="78"/>
    </row>
    <row r="397" spans="3:9" ht="15.75" customHeight="1" x14ac:dyDescent="0.25">
      <c r="C397" s="32"/>
      <c r="D397" s="32"/>
      <c r="E397" s="33"/>
      <c r="F397" s="33"/>
      <c r="I397" s="78"/>
    </row>
    <row r="398" spans="3:9" ht="15.75" customHeight="1" x14ac:dyDescent="0.25">
      <c r="C398" s="32"/>
      <c r="D398" s="32"/>
      <c r="E398" s="33"/>
      <c r="F398" s="33"/>
      <c r="I398" s="78"/>
    </row>
    <row r="399" spans="3:9" ht="15.75" customHeight="1" x14ac:dyDescent="0.25">
      <c r="C399" s="32"/>
      <c r="D399" s="32"/>
      <c r="E399" s="33"/>
      <c r="F399" s="33"/>
      <c r="I399" s="78"/>
    </row>
    <row r="400" spans="3:9" ht="15.75" customHeight="1" x14ac:dyDescent="0.25">
      <c r="C400" s="32"/>
      <c r="D400" s="32"/>
      <c r="E400" s="33"/>
      <c r="F400" s="33"/>
      <c r="I400" s="78"/>
    </row>
    <row r="401" spans="3:9" ht="15.75" customHeight="1" x14ac:dyDescent="0.25">
      <c r="C401" s="32"/>
      <c r="D401" s="32"/>
      <c r="E401" s="33"/>
      <c r="F401" s="33"/>
      <c r="I401" s="78"/>
    </row>
    <row r="402" spans="3:9" ht="15.75" customHeight="1" x14ac:dyDescent="0.25">
      <c r="C402" s="32"/>
      <c r="D402" s="32"/>
      <c r="E402" s="33"/>
      <c r="F402" s="33"/>
      <c r="I402" s="78"/>
    </row>
    <row r="403" spans="3:9" ht="15.75" customHeight="1" x14ac:dyDescent="0.25">
      <c r="C403" s="32"/>
      <c r="D403" s="32"/>
      <c r="E403" s="33"/>
      <c r="F403" s="33"/>
      <c r="I403" s="78"/>
    </row>
    <row r="404" spans="3:9" ht="15.75" customHeight="1" x14ac:dyDescent="0.25">
      <c r="C404" s="32"/>
      <c r="D404" s="32"/>
      <c r="E404" s="33"/>
      <c r="F404" s="33"/>
      <c r="I404" s="78"/>
    </row>
    <row r="405" spans="3:9" ht="15.75" customHeight="1" x14ac:dyDescent="0.25">
      <c r="C405" s="32"/>
      <c r="D405" s="32"/>
      <c r="E405" s="33"/>
      <c r="F405" s="33"/>
      <c r="I405" s="78"/>
    </row>
    <row r="406" spans="3:9" ht="15.75" customHeight="1" x14ac:dyDescent="0.25">
      <c r="C406" s="32"/>
      <c r="D406" s="32"/>
      <c r="E406" s="33"/>
      <c r="F406" s="33"/>
      <c r="I406" s="78"/>
    </row>
    <row r="407" spans="3:9" ht="15.75" customHeight="1" x14ac:dyDescent="0.25">
      <c r="C407" s="32"/>
      <c r="D407" s="32"/>
      <c r="E407" s="33"/>
      <c r="F407" s="33"/>
      <c r="I407" s="78"/>
    </row>
    <row r="408" spans="3:9" ht="15.75" customHeight="1" x14ac:dyDescent="0.25">
      <c r="C408" s="32"/>
      <c r="D408" s="32"/>
      <c r="E408" s="33"/>
      <c r="F408" s="33"/>
      <c r="I408" s="78"/>
    </row>
    <row r="409" spans="3:9" ht="15.75" customHeight="1" x14ac:dyDescent="0.25">
      <c r="C409" s="32"/>
      <c r="D409" s="32"/>
      <c r="E409" s="33"/>
      <c r="F409" s="33"/>
      <c r="I409" s="78"/>
    </row>
    <row r="410" spans="3:9" ht="15.75" customHeight="1" x14ac:dyDescent="0.25">
      <c r="C410" s="32"/>
      <c r="D410" s="32"/>
      <c r="E410" s="33"/>
      <c r="F410" s="33"/>
      <c r="I410" s="78"/>
    </row>
    <row r="411" spans="3:9" ht="15.75" customHeight="1" x14ac:dyDescent="0.25">
      <c r="C411" s="32"/>
      <c r="D411" s="32"/>
      <c r="E411" s="33"/>
      <c r="F411" s="33"/>
      <c r="I411" s="78"/>
    </row>
    <row r="412" spans="3:9" ht="15.75" customHeight="1" x14ac:dyDescent="0.25">
      <c r="C412" s="32"/>
      <c r="D412" s="32"/>
      <c r="E412" s="33"/>
      <c r="F412" s="33"/>
      <c r="I412" s="78"/>
    </row>
    <row r="413" spans="3:9" ht="15.75" customHeight="1" x14ac:dyDescent="0.25">
      <c r="C413" s="32"/>
      <c r="D413" s="32"/>
      <c r="E413" s="33"/>
      <c r="F413" s="33"/>
      <c r="I413" s="78"/>
    </row>
    <row r="414" spans="3:9" ht="15.75" customHeight="1" x14ac:dyDescent="0.25">
      <c r="C414" s="32"/>
      <c r="D414" s="32"/>
      <c r="E414" s="33"/>
      <c r="F414" s="33"/>
      <c r="I414" s="78"/>
    </row>
    <row r="415" spans="3:9" ht="15.75" customHeight="1" x14ac:dyDescent="0.25">
      <c r="C415" s="32"/>
      <c r="D415" s="32"/>
      <c r="E415" s="33"/>
      <c r="F415" s="33"/>
      <c r="I415" s="78"/>
    </row>
    <row r="416" spans="3:9" ht="15.75" customHeight="1" x14ac:dyDescent="0.25">
      <c r="C416" s="32"/>
      <c r="D416" s="32"/>
      <c r="E416" s="33"/>
      <c r="F416" s="33"/>
      <c r="I416" s="78"/>
    </row>
    <row r="417" spans="3:9" ht="15.75" customHeight="1" x14ac:dyDescent="0.25">
      <c r="C417" s="32"/>
      <c r="D417" s="32"/>
      <c r="E417" s="33"/>
      <c r="F417" s="33"/>
      <c r="I417" s="78"/>
    </row>
    <row r="418" spans="3:9" ht="15.75" customHeight="1" x14ac:dyDescent="0.25">
      <c r="C418" s="32"/>
      <c r="D418" s="32"/>
      <c r="E418" s="33"/>
      <c r="F418" s="33"/>
      <c r="I418" s="78"/>
    </row>
    <row r="419" spans="3:9" ht="15.75" customHeight="1" x14ac:dyDescent="0.25">
      <c r="C419" s="32"/>
      <c r="D419" s="32"/>
      <c r="E419" s="33"/>
      <c r="F419" s="33"/>
      <c r="I419" s="78"/>
    </row>
    <row r="420" spans="3:9" ht="15.75" customHeight="1" x14ac:dyDescent="0.25">
      <c r="C420" s="32"/>
      <c r="D420" s="32"/>
      <c r="E420" s="33"/>
      <c r="F420" s="33"/>
      <c r="I420" s="78"/>
    </row>
    <row r="421" spans="3:9" ht="15.75" customHeight="1" x14ac:dyDescent="0.25">
      <c r="C421" s="32"/>
      <c r="D421" s="32"/>
      <c r="E421" s="33"/>
      <c r="F421" s="33"/>
      <c r="I421" s="78"/>
    </row>
    <row r="422" spans="3:9" ht="15.75" customHeight="1" x14ac:dyDescent="0.25">
      <c r="C422" s="32"/>
      <c r="D422" s="32"/>
      <c r="E422" s="33"/>
      <c r="F422" s="33"/>
      <c r="I422" s="78"/>
    </row>
    <row r="423" spans="3:9" ht="15.75" customHeight="1" x14ac:dyDescent="0.25">
      <c r="C423" s="32"/>
      <c r="D423" s="32"/>
      <c r="E423" s="33"/>
      <c r="F423" s="33"/>
      <c r="I423" s="78"/>
    </row>
    <row r="424" spans="3:9" ht="15.75" customHeight="1" x14ac:dyDescent="0.25">
      <c r="C424" s="32"/>
      <c r="D424" s="32"/>
      <c r="E424" s="33"/>
      <c r="F424" s="33"/>
      <c r="I424" s="78"/>
    </row>
    <row r="425" spans="3:9" ht="15.75" customHeight="1" x14ac:dyDescent="0.25">
      <c r="C425" s="32"/>
      <c r="D425" s="32"/>
      <c r="E425" s="33"/>
      <c r="F425" s="33"/>
      <c r="I425" s="78"/>
    </row>
    <row r="426" spans="3:9" ht="15.75" customHeight="1" x14ac:dyDescent="0.25">
      <c r="C426" s="32"/>
      <c r="D426" s="32"/>
      <c r="E426" s="33"/>
      <c r="F426" s="33"/>
      <c r="I426" s="78"/>
    </row>
    <row r="427" spans="3:9" ht="15.75" customHeight="1" x14ac:dyDescent="0.25">
      <c r="C427" s="32"/>
      <c r="D427" s="32"/>
      <c r="E427" s="33"/>
      <c r="F427" s="33"/>
      <c r="I427" s="78"/>
    </row>
    <row r="428" spans="3:9" ht="15.75" customHeight="1" x14ac:dyDescent="0.25">
      <c r="C428" s="32"/>
      <c r="D428" s="32"/>
      <c r="E428" s="33"/>
      <c r="F428" s="33"/>
      <c r="I428" s="78"/>
    </row>
    <row r="429" spans="3:9" ht="15.75" customHeight="1" x14ac:dyDescent="0.25">
      <c r="C429" s="32"/>
      <c r="D429" s="32"/>
      <c r="E429" s="33"/>
      <c r="F429" s="33"/>
      <c r="I429" s="78"/>
    </row>
    <row r="430" spans="3:9" ht="15.75" customHeight="1" x14ac:dyDescent="0.25">
      <c r="C430" s="32"/>
      <c r="D430" s="32"/>
      <c r="E430" s="33"/>
      <c r="F430" s="33"/>
      <c r="I430" s="78"/>
    </row>
    <row r="431" spans="3:9" ht="15.75" customHeight="1" x14ac:dyDescent="0.25">
      <c r="C431" s="32"/>
      <c r="D431" s="32"/>
      <c r="E431" s="33"/>
      <c r="F431" s="33"/>
      <c r="I431" s="78"/>
    </row>
    <row r="432" spans="3:9" ht="15.75" customHeight="1" x14ac:dyDescent="0.25">
      <c r="C432" s="32"/>
      <c r="D432" s="32"/>
      <c r="E432" s="33"/>
      <c r="F432" s="33"/>
      <c r="I432" s="78"/>
    </row>
    <row r="433" spans="3:9" ht="15.75" customHeight="1" x14ac:dyDescent="0.25">
      <c r="C433" s="32"/>
      <c r="D433" s="32"/>
      <c r="E433" s="33"/>
      <c r="F433" s="33"/>
      <c r="I433" s="78"/>
    </row>
    <row r="434" spans="3:9" ht="15.75" customHeight="1" x14ac:dyDescent="0.25">
      <c r="C434" s="32"/>
      <c r="D434" s="32"/>
      <c r="E434" s="33"/>
      <c r="F434" s="33"/>
      <c r="I434" s="78"/>
    </row>
    <row r="435" spans="3:9" ht="15.75" customHeight="1" x14ac:dyDescent="0.25">
      <c r="C435" s="32"/>
      <c r="D435" s="32"/>
      <c r="E435" s="33"/>
      <c r="F435" s="33"/>
      <c r="I435" s="78"/>
    </row>
    <row r="436" spans="3:9" ht="15.75" customHeight="1" x14ac:dyDescent="0.25">
      <c r="C436" s="32"/>
      <c r="D436" s="32"/>
      <c r="E436" s="33"/>
      <c r="F436" s="33"/>
      <c r="I436" s="78"/>
    </row>
    <row r="437" spans="3:9" ht="15.75" customHeight="1" x14ac:dyDescent="0.25">
      <c r="C437" s="32"/>
      <c r="D437" s="32"/>
      <c r="E437" s="33"/>
      <c r="F437" s="33"/>
      <c r="I437" s="78"/>
    </row>
    <row r="438" spans="3:9" ht="15.75" customHeight="1" x14ac:dyDescent="0.25">
      <c r="C438" s="32"/>
      <c r="D438" s="32"/>
      <c r="E438" s="33"/>
      <c r="F438" s="33"/>
      <c r="I438" s="78"/>
    </row>
    <row r="439" spans="3:9" ht="15.75" customHeight="1" x14ac:dyDescent="0.25">
      <c r="C439" s="32"/>
      <c r="D439" s="32"/>
      <c r="E439" s="33"/>
      <c r="F439" s="33"/>
      <c r="I439" s="78"/>
    </row>
    <row r="440" spans="3:9" ht="15.75" customHeight="1" x14ac:dyDescent="0.25">
      <c r="C440" s="32"/>
      <c r="D440" s="32"/>
      <c r="E440" s="33"/>
      <c r="F440" s="33"/>
      <c r="I440" s="78"/>
    </row>
    <row r="441" spans="3:9" ht="15.75" customHeight="1" x14ac:dyDescent="0.25">
      <c r="C441" s="32"/>
      <c r="D441" s="32"/>
      <c r="E441" s="33"/>
      <c r="F441" s="33"/>
      <c r="I441" s="78"/>
    </row>
    <row r="442" spans="3:9" ht="15.75" customHeight="1" x14ac:dyDescent="0.25">
      <c r="C442" s="32"/>
      <c r="D442" s="32"/>
      <c r="E442" s="33"/>
      <c r="F442" s="33"/>
      <c r="I442" s="78"/>
    </row>
    <row r="443" spans="3:9" ht="15.75" customHeight="1" x14ac:dyDescent="0.25">
      <c r="C443" s="32"/>
      <c r="D443" s="32"/>
      <c r="E443" s="33"/>
      <c r="F443" s="33"/>
      <c r="I443" s="78"/>
    </row>
    <row r="444" spans="3:9" ht="15.75" customHeight="1" x14ac:dyDescent="0.25">
      <c r="C444" s="32"/>
      <c r="D444" s="32"/>
      <c r="E444" s="33"/>
      <c r="F444" s="33"/>
      <c r="I444" s="78"/>
    </row>
    <row r="445" spans="3:9" ht="15.75" customHeight="1" x14ac:dyDescent="0.25">
      <c r="C445" s="32"/>
      <c r="D445" s="32"/>
      <c r="E445" s="33"/>
      <c r="F445" s="33"/>
      <c r="I445" s="78"/>
    </row>
    <row r="446" spans="3:9" ht="15.75" customHeight="1" x14ac:dyDescent="0.25">
      <c r="C446" s="32"/>
      <c r="D446" s="32"/>
      <c r="E446" s="33"/>
      <c r="F446" s="33"/>
      <c r="I446" s="78"/>
    </row>
    <row r="447" spans="3:9" ht="15.75" customHeight="1" x14ac:dyDescent="0.25">
      <c r="C447" s="32"/>
      <c r="D447" s="32"/>
      <c r="E447" s="33"/>
      <c r="F447" s="33"/>
      <c r="I447" s="78"/>
    </row>
    <row r="448" spans="3:9" ht="15.75" customHeight="1" x14ac:dyDescent="0.25">
      <c r="C448" s="32"/>
      <c r="D448" s="32"/>
      <c r="E448" s="33"/>
      <c r="F448" s="33"/>
      <c r="I448" s="78"/>
    </row>
    <row r="449" spans="3:9" ht="15.75" customHeight="1" x14ac:dyDescent="0.25">
      <c r="C449" s="32"/>
      <c r="D449" s="32"/>
      <c r="E449" s="33"/>
      <c r="F449" s="33"/>
      <c r="I449" s="78"/>
    </row>
    <row r="450" spans="3:9" ht="15.75" customHeight="1" x14ac:dyDescent="0.25">
      <c r="C450" s="32"/>
      <c r="D450" s="32"/>
      <c r="E450" s="33"/>
      <c r="F450" s="33"/>
      <c r="I450" s="78"/>
    </row>
    <row r="451" spans="3:9" ht="15.75" customHeight="1" x14ac:dyDescent="0.25">
      <c r="C451" s="32"/>
      <c r="D451" s="32"/>
      <c r="E451" s="33"/>
      <c r="F451" s="33"/>
      <c r="I451" s="78"/>
    </row>
    <row r="452" spans="3:9" ht="15.75" customHeight="1" x14ac:dyDescent="0.25">
      <c r="C452" s="32"/>
      <c r="D452" s="32"/>
      <c r="E452" s="33"/>
      <c r="F452" s="33"/>
      <c r="I452" s="78"/>
    </row>
    <row r="453" spans="3:9" ht="15.75" customHeight="1" x14ac:dyDescent="0.25">
      <c r="C453" s="32"/>
      <c r="D453" s="32"/>
      <c r="E453" s="33"/>
      <c r="F453" s="33"/>
      <c r="I453" s="78"/>
    </row>
    <row r="454" spans="3:9" ht="15.75" customHeight="1" x14ac:dyDescent="0.25">
      <c r="C454" s="32"/>
      <c r="D454" s="32"/>
      <c r="E454" s="33"/>
      <c r="F454" s="33"/>
      <c r="I454" s="78"/>
    </row>
    <row r="455" spans="3:9" ht="15.75" customHeight="1" x14ac:dyDescent="0.25">
      <c r="C455" s="32"/>
      <c r="D455" s="32"/>
      <c r="E455" s="33"/>
      <c r="F455" s="33"/>
      <c r="I455" s="78"/>
    </row>
    <row r="456" spans="3:9" ht="15.75" customHeight="1" x14ac:dyDescent="0.25">
      <c r="C456" s="32"/>
      <c r="D456" s="32"/>
      <c r="E456" s="33"/>
      <c r="F456" s="33"/>
      <c r="I456" s="78"/>
    </row>
    <row r="457" spans="3:9" ht="15.75" customHeight="1" x14ac:dyDescent="0.25">
      <c r="C457" s="32"/>
      <c r="D457" s="32"/>
      <c r="E457" s="33"/>
      <c r="F457" s="33"/>
      <c r="I457" s="78"/>
    </row>
    <row r="458" spans="3:9" ht="15.75" customHeight="1" x14ac:dyDescent="0.25">
      <c r="C458" s="32"/>
      <c r="D458" s="32"/>
      <c r="E458" s="33"/>
      <c r="F458" s="33"/>
      <c r="I458" s="78"/>
    </row>
    <row r="459" spans="3:9" ht="15.75" customHeight="1" x14ac:dyDescent="0.25">
      <c r="C459" s="32"/>
      <c r="D459" s="32"/>
      <c r="E459" s="33"/>
      <c r="F459" s="33"/>
      <c r="I459" s="78"/>
    </row>
    <row r="460" spans="3:9" ht="15.75" customHeight="1" x14ac:dyDescent="0.25">
      <c r="C460" s="32"/>
      <c r="D460" s="32"/>
      <c r="E460" s="33"/>
      <c r="F460" s="33"/>
      <c r="I460" s="78"/>
    </row>
    <row r="461" spans="3:9" ht="15.75" customHeight="1" x14ac:dyDescent="0.25">
      <c r="C461" s="32"/>
      <c r="D461" s="32"/>
      <c r="E461" s="33"/>
      <c r="F461" s="33"/>
      <c r="I461" s="78"/>
    </row>
    <row r="462" spans="3:9" ht="15.75" customHeight="1" x14ac:dyDescent="0.25">
      <c r="C462" s="32"/>
      <c r="D462" s="32"/>
      <c r="E462" s="33"/>
      <c r="F462" s="33"/>
      <c r="I462" s="78"/>
    </row>
    <row r="463" spans="3:9" ht="15.75" customHeight="1" x14ac:dyDescent="0.25">
      <c r="C463" s="32"/>
      <c r="D463" s="32"/>
      <c r="E463" s="33"/>
      <c r="F463" s="33"/>
      <c r="I463" s="78"/>
    </row>
    <row r="464" spans="3:9" ht="15.75" customHeight="1" x14ac:dyDescent="0.25">
      <c r="C464" s="32"/>
      <c r="D464" s="32"/>
      <c r="E464" s="33"/>
      <c r="F464" s="33"/>
      <c r="I464" s="78"/>
    </row>
    <row r="465" spans="3:9" ht="15.75" customHeight="1" x14ac:dyDescent="0.25">
      <c r="C465" s="32"/>
      <c r="D465" s="32"/>
      <c r="E465" s="33"/>
      <c r="F465" s="33"/>
      <c r="I465" s="78"/>
    </row>
    <row r="466" spans="3:9" ht="15.75" customHeight="1" x14ac:dyDescent="0.25">
      <c r="C466" s="32"/>
      <c r="D466" s="32"/>
      <c r="E466" s="33"/>
      <c r="F466" s="33"/>
      <c r="I466" s="78"/>
    </row>
    <row r="467" spans="3:9" ht="15.75" customHeight="1" x14ac:dyDescent="0.25">
      <c r="C467" s="32"/>
      <c r="D467" s="32"/>
      <c r="E467" s="33"/>
      <c r="F467" s="33"/>
      <c r="I467" s="78"/>
    </row>
    <row r="468" spans="3:9" ht="15.75" customHeight="1" x14ac:dyDescent="0.25">
      <c r="C468" s="32"/>
      <c r="D468" s="32"/>
      <c r="E468" s="33"/>
      <c r="F468" s="33"/>
      <c r="I468" s="78"/>
    </row>
    <row r="469" spans="3:9" ht="15.75" customHeight="1" x14ac:dyDescent="0.25">
      <c r="C469" s="32"/>
      <c r="D469" s="32"/>
      <c r="E469" s="33"/>
      <c r="F469" s="33"/>
      <c r="I469" s="78"/>
    </row>
    <row r="470" spans="3:9" ht="15.75" customHeight="1" x14ac:dyDescent="0.25">
      <c r="C470" s="32"/>
      <c r="D470" s="32"/>
      <c r="E470" s="33"/>
      <c r="F470" s="33"/>
      <c r="I470" s="78"/>
    </row>
    <row r="471" spans="3:9" ht="15.75" customHeight="1" x14ac:dyDescent="0.25">
      <c r="C471" s="32"/>
      <c r="D471" s="32"/>
      <c r="E471" s="33"/>
      <c r="F471" s="33"/>
      <c r="I471" s="78"/>
    </row>
    <row r="472" spans="3:9" ht="15.75" customHeight="1" x14ac:dyDescent="0.25">
      <c r="C472" s="32"/>
      <c r="D472" s="32"/>
      <c r="E472" s="33"/>
      <c r="F472" s="33"/>
      <c r="I472" s="78"/>
    </row>
    <row r="473" spans="3:9" ht="15.75" customHeight="1" x14ac:dyDescent="0.25">
      <c r="C473" s="32"/>
      <c r="D473" s="32"/>
      <c r="E473" s="33"/>
      <c r="F473" s="33"/>
      <c r="I473" s="78"/>
    </row>
    <row r="474" spans="3:9" ht="15.75" customHeight="1" x14ac:dyDescent="0.25">
      <c r="C474" s="32"/>
      <c r="D474" s="32"/>
      <c r="E474" s="33"/>
      <c r="F474" s="33"/>
      <c r="I474" s="78"/>
    </row>
    <row r="475" spans="3:9" ht="15.75" customHeight="1" x14ac:dyDescent="0.25">
      <c r="C475" s="32"/>
      <c r="D475" s="32"/>
      <c r="E475" s="33"/>
      <c r="F475" s="33"/>
      <c r="I475" s="78"/>
    </row>
    <row r="476" spans="3:9" ht="15.75" customHeight="1" x14ac:dyDescent="0.25">
      <c r="C476" s="32"/>
      <c r="D476" s="32"/>
      <c r="E476" s="33"/>
      <c r="F476" s="33"/>
      <c r="I476" s="78"/>
    </row>
    <row r="477" spans="3:9" ht="15.75" customHeight="1" x14ac:dyDescent="0.25">
      <c r="C477" s="32"/>
      <c r="D477" s="32"/>
      <c r="E477" s="33"/>
      <c r="F477" s="33"/>
      <c r="I477" s="78"/>
    </row>
    <row r="478" spans="3:9" ht="15.75" customHeight="1" x14ac:dyDescent="0.25">
      <c r="C478" s="32"/>
      <c r="D478" s="32"/>
      <c r="E478" s="33"/>
      <c r="F478" s="33"/>
      <c r="I478" s="78"/>
    </row>
    <row r="479" spans="3:9" ht="15.75" customHeight="1" x14ac:dyDescent="0.25">
      <c r="C479" s="32"/>
      <c r="D479" s="32"/>
      <c r="E479" s="33"/>
      <c r="F479" s="33"/>
      <c r="I479" s="78"/>
    </row>
    <row r="480" spans="3:9" ht="15.75" customHeight="1" x14ac:dyDescent="0.25">
      <c r="C480" s="32"/>
      <c r="D480" s="32"/>
      <c r="E480" s="33"/>
      <c r="F480" s="33"/>
      <c r="I480" s="78"/>
    </row>
    <row r="481" spans="3:9" ht="15.75" customHeight="1" x14ac:dyDescent="0.25">
      <c r="C481" s="32"/>
      <c r="D481" s="32"/>
      <c r="E481" s="33"/>
      <c r="F481" s="33"/>
      <c r="I481" s="78"/>
    </row>
    <row r="482" spans="3:9" ht="15.75" customHeight="1" x14ac:dyDescent="0.25">
      <c r="C482" s="32"/>
      <c r="D482" s="32"/>
      <c r="E482" s="33"/>
      <c r="F482" s="33"/>
      <c r="I482" s="78"/>
    </row>
    <row r="483" spans="3:9" ht="15.75" customHeight="1" x14ac:dyDescent="0.25">
      <c r="C483" s="32"/>
      <c r="D483" s="32"/>
      <c r="E483" s="33"/>
      <c r="F483" s="33"/>
      <c r="I483" s="78"/>
    </row>
    <row r="484" spans="3:9" ht="15.75" customHeight="1" x14ac:dyDescent="0.25">
      <c r="C484" s="32"/>
      <c r="D484" s="32"/>
      <c r="E484" s="33"/>
      <c r="F484" s="33"/>
      <c r="I484" s="78"/>
    </row>
    <row r="485" spans="3:9" ht="15.75" customHeight="1" x14ac:dyDescent="0.25">
      <c r="C485" s="32"/>
      <c r="D485" s="32"/>
      <c r="E485" s="33"/>
      <c r="F485" s="33"/>
      <c r="I485" s="78"/>
    </row>
    <row r="486" spans="3:9" ht="15.75" customHeight="1" x14ac:dyDescent="0.25">
      <c r="C486" s="32"/>
      <c r="D486" s="32"/>
      <c r="E486" s="33"/>
      <c r="F486" s="33"/>
      <c r="I486" s="78"/>
    </row>
    <row r="487" spans="3:9" ht="15.75" customHeight="1" x14ac:dyDescent="0.25">
      <c r="C487" s="32"/>
      <c r="D487" s="32"/>
      <c r="E487" s="33"/>
      <c r="F487" s="33"/>
      <c r="I487" s="78"/>
    </row>
    <row r="488" spans="3:9" ht="15.75" customHeight="1" x14ac:dyDescent="0.25">
      <c r="C488" s="32"/>
      <c r="D488" s="32"/>
      <c r="E488" s="33"/>
      <c r="F488" s="33"/>
      <c r="I488" s="78"/>
    </row>
    <row r="489" spans="3:9" ht="15.75" customHeight="1" x14ac:dyDescent="0.25">
      <c r="C489" s="32"/>
      <c r="D489" s="32"/>
      <c r="E489" s="33"/>
      <c r="F489" s="33"/>
      <c r="I489" s="78"/>
    </row>
    <row r="490" spans="3:9" ht="15.75" customHeight="1" x14ac:dyDescent="0.25">
      <c r="C490" s="32"/>
      <c r="D490" s="32"/>
      <c r="E490" s="33"/>
      <c r="F490" s="33"/>
      <c r="I490" s="78"/>
    </row>
    <row r="491" spans="3:9" ht="15.75" customHeight="1" x14ac:dyDescent="0.25">
      <c r="C491" s="32"/>
      <c r="D491" s="32"/>
      <c r="E491" s="33"/>
      <c r="F491" s="33"/>
      <c r="I491" s="78"/>
    </row>
    <row r="492" spans="3:9" ht="15.75" customHeight="1" x14ac:dyDescent="0.25">
      <c r="C492" s="32"/>
      <c r="D492" s="32"/>
      <c r="E492" s="33"/>
      <c r="F492" s="33"/>
      <c r="I492" s="78"/>
    </row>
    <row r="493" spans="3:9" ht="15.75" customHeight="1" x14ac:dyDescent="0.25">
      <c r="C493" s="32"/>
      <c r="D493" s="32"/>
      <c r="E493" s="33"/>
      <c r="F493" s="33"/>
      <c r="I493" s="78"/>
    </row>
    <row r="494" spans="3:9" ht="15.75" customHeight="1" x14ac:dyDescent="0.25">
      <c r="C494" s="32"/>
      <c r="D494" s="32"/>
      <c r="E494" s="33"/>
      <c r="F494" s="33"/>
      <c r="I494" s="78"/>
    </row>
    <row r="495" spans="3:9" ht="15.75" customHeight="1" x14ac:dyDescent="0.25">
      <c r="C495" s="32"/>
      <c r="D495" s="32"/>
      <c r="E495" s="33"/>
      <c r="F495" s="33"/>
      <c r="I495" s="78"/>
    </row>
    <row r="496" spans="3:9" ht="15.75" customHeight="1" x14ac:dyDescent="0.25">
      <c r="C496" s="32"/>
      <c r="D496" s="32"/>
      <c r="E496" s="33"/>
      <c r="F496" s="33"/>
      <c r="I496" s="78"/>
    </row>
    <row r="497" spans="3:9" ht="15.75" customHeight="1" x14ac:dyDescent="0.25">
      <c r="C497" s="32"/>
      <c r="D497" s="32"/>
      <c r="E497" s="33"/>
      <c r="F497" s="33"/>
      <c r="I497" s="78"/>
    </row>
    <row r="498" spans="3:9" ht="15.75" customHeight="1" x14ac:dyDescent="0.25">
      <c r="C498" s="32"/>
      <c r="D498" s="32"/>
      <c r="E498" s="33"/>
      <c r="F498" s="33"/>
      <c r="I498" s="78"/>
    </row>
    <row r="499" spans="3:9" ht="15.75" customHeight="1" x14ac:dyDescent="0.25">
      <c r="C499" s="32"/>
      <c r="D499" s="32"/>
      <c r="E499" s="33"/>
      <c r="F499" s="33"/>
      <c r="I499" s="78"/>
    </row>
    <row r="500" spans="3:9" ht="15.75" customHeight="1" x14ac:dyDescent="0.25">
      <c r="C500" s="32"/>
      <c r="D500" s="32"/>
      <c r="E500" s="33"/>
      <c r="F500" s="33"/>
      <c r="I500" s="78"/>
    </row>
    <row r="501" spans="3:9" ht="15.75" customHeight="1" x14ac:dyDescent="0.25">
      <c r="C501" s="32"/>
      <c r="D501" s="32"/>
      <c r="E501" s="33"/>
      <c r="F501" s="33"/>
      <c r="I501" s="78"/>
    </row>
    <row r="502" spans="3:9" ht="15.75" customHeight="1" x14ac:dyDescent="0.25">
      <c r="C502" s="32"/>
      <c r="D502" s="32"/>
      <c r="E502" s="33"/>
      <c r="F502" s="33"/>
      <c r="I502" s="78"/>
    </row>
    <row r="503" spans="3:9" ht="15.75" customHeight="1" x14ac:dyDescent="0.25">
      <c r="C503" s="32"/>
      <c r="D503" s="32"/>
      <c r="E503" s="33"/>
      <c r="F503" s="33"/>
      <c r="I503" s="78"/>
    </row>
    <row r="504" spans="3:9" ht="15.75" customHeight="1" x14ac:dyDescent="0.25">
      <c r="C504" s="32"/>
      <c r="D504" s="32"/>
      <c r="E504" s="33"/>
      <c r="F504" s="33"/>
      <c r="I504" s="78"/>
    </row>
    <row r="505" spans="3:9" ht="15.75" customHeight="1" x14ac:dyDescent="0.25">
      <c r="C505" s="32"/>
      <c r="D505" s="32"/>
      <c r="E505" s="33"/>
      <c r="F505" s="33"/>
      <c r="I505" s="78"/>
    </row>
    <row r="506" spans="3:9" ht="15.75" customHeight="1" x14ac:dyDescent="0.25">
      <c r="C506" s="32"/>
      <c r="D506" s="32"/>
      <c r="E506" s="33"/>
      <c r="F506" s="33"/>
      <c r="I506" s="78"/>
    </row>
    <row r="507" spans="3:9" ht="15.75" customHeight="1" x14ac:dyDescent="0.25">
      <c r="C507" s="32"/>
      <c r="D507" s="32"/>
      <c r="E507" s="33"/>
      <c r="F507" s="33"/>
      <c r="I507" s="78"/>
    </row>
    <row r="508" spans="3:9" ht="15.75" customHeight="1" x14ac:dyDescent="0.25">
      <c r="C508" s="32"/>
      <c r="D508" s="32"/>
      <c r="E508" s="33"/>
      <c r="F508" s="33"/>
      <c r="I508" s="78"/>
    </row>
    <row r="509" spans="3:9" ht="15.75" customHeight="1" x14ac:dyDescent="0.25">
      <c r="C509" s="32"/>
      <c r="D509" s="32"/>
      <c r="E509" s="33"/>
      <c r="F509" s="33"/>
      <c r="I509" s="78"/>
    </row>
    <row r="510" spans="3:9" ht="15.75" customHeight="1" x14ac:dyDescent="0.25">
      <c r="C510" s="32"/>
      <c r="D510" s="32"/>
      <c r="E510" s="33"/>
      <c r="F510" s="33"/>
      <c r="I510" s="78"/>
    </row>
    <row r="511" spans="3:9" ht="15.75" customHeight="1" x14ac:dyDescent="0.25">
      <c r="C511" s="32"/>
      <c r="D511" s="32"/>
      <c r="E511" s="33"/>
      <c r="F511" s="33"/>
      <c r="I511" s="78"/>
    </row>
    <row r="512" spans="3:9" ht="15.75" customHeight="1" x14ac:dyDescent="0.25">
      <c r="C512" s="32"/>
      <c r="D512" s="32"/>
      <c r="E512" s="33"/>
      <c r="F512" s="33"/>
      <c r="I512" s="78"/>
    </row>
    <row r="513" spans="3:9" ht="15.75" customHeight="1" x14ac:dyDescent="0.25">
      <c r="C513" s="32"/>
      <c r="D513" s="32"/>
      <c r="E513" s="33"/>
      <c r="F513" s="33"/>
      <c r="I513" s="78"/>
    </row>
    <row r="514" spans="3:9" ht="15.75" customHeight="1" x14ac:dyDescent="0.25">
      <c r="C514" s="32"/>
      <c r="D514" s="32"/>
      <c r="E514" s="33"/>
      <c r="F514" s="33"/>
      <c r="I514" s="78"/>
    </row>
    <row r="515" spans="3:9" ht="15.75" customHeight="1" x14ac:dyDescent="0.25">
      <c r="C515" s="32"/>
      <c r="D515" s="32"/>
      <c r="E515" s="33"/>
      <c r="F515" s="33"/>
      <c r="I515" s="78"/>
    </row>
    <row r="516" spans="3:9" ht="15.75" customHeight="1" x14ac:dyDescent="0.25">
      <c r="C516" s="32"/>
      <c r="D516" s="32"/>
      <c r="E516" s="33"/>
      <c r="F516" s="33"/>
      <c r="I516" s="78"/>
    </row>
    <row r="517" spans="3:9" ht="15.75" customHeight="1" x14ac:dyDescent="0.25">
      <c r="C517" s="32"/>
      <c r="D517" s="32"/>
      <c r="E517" s="33"/>
      <c r="F517" s="33"/>
      <c r="I517" s="78"/>
    </row>
    <row r="518" spans="3:9" ht="15.75" customHeight="1" x14ac:dyDescent="0.25">
      <c r="C518" s="32"/>
      <c r="D518" s="32"/>
      <c r="E518" s="33"/>
      <c r="F518" s="33"/>
      <c r="I518" s="78"/>
    </row>
    <row r="519" spans="3:9" ht="15.75" customHeight="1" x14ac:dyDescent="0.25">
      <c r="C519" s="32"/>
      <c r="D519" s="32"/>
      <c r="E519" s="33"/>
      <c r="F519" s="33"/>
      <c r="I519" s="78"/>
    </row>
    <row r="520" spans="3:9" ht="15.75" customHeight="1" x14ac:dyDescent="0.25">
      <c r="C520" s="32"/>
      <c r="D520" s="32"/>
      <c r="E520" s="33"/>
      <c r="F520" s="33"/>
      <c r="I520" s="78"/>
    </row>
    <row r="521" spans="3:9" ht="15.75" customHeight="1" x14ac:dyDescent="0.25">
      <c r="C521" s="32"/>
      <c r="D521" s="32"/>
      <c r="E521" s="33"/>
      <c r="F521" s="33"/>
      <c r="I521" s="78"/>
    </row>
    <row r="522" spans="3:9" ht="15.75" customHeight="1" x14ac:dyDescent="0.25">
      <c r="C522" s="32"/>
      <c r="D522" s="32"/>
      <c r="E522" s="33"/>
      <c r="F522" s="33"/>
      <c r="I522" s="78"/>
    </row>
    <row r="523" spans="3:9" ht="15.75" customHeight="1" x14ac:dyDescent="0.25">
      <c r="C523" s="32"/>
      <c r="D523" s="32"/>
      <c r="E523" s="33"/>
      <c r="F523" s="33"/>
      <c r="I523" s="78"/>
    </row>
    <row r="524" spans="3:9" ht="15.75" customHeight="1" x14ac:dyDescent="0.25">
      <c r="C524" s="32"/>
      <c r="D524" s="32"/>
      <c r="E524" s="33"/>
      <c r="F524" s="33"/>
      <c r="I524" s="78"/>
    </row>
    <row r="525" spans="3:9" ht="15.75" customHeight="1" x14ac:dyDescent="0.25">
      <c r="C525" s="32"/>
      <c r="D525" s="32"/>
      <c r="E525" s="33"/>
      <c r="F525" s="33"/>
      <c r="I525" s="78"/>
    </row>
    <row r="526" spans="3:9" ht="15.75" customHeight="1" x14ac:dyDescent="0.25">
      <c r="C526" s="32"/>
      <c r="D526" s="32"/>
      <c r="E526" s="33"/>
      <c r="F526" s="33"/>
      <c r="I526" s="78"/>
    </row>
    <row r="527" spans="3:9" ht="15.75" customHeight="1" x14ac:dyDescent="0.25">
      <c r="C527" s="32"/>
      <c r="D527" s="32"/>
      <c r="E527" s="33"/>
      <c r="F527" s="33"/>
      <c r="I527" s="78"/>
    </row>
    <row r="528" spans="3:9" ht="15.75" customHeight="1" x14ac:dyDescent="0.25">
      <c r="C528" s="32"/>
      <c r="D528" s="32"/>
      <c r="E528" s="33"/>
      <c r="F528" s="33"/>
      <c r="I528" s="78"/>
    </row>
    <row r="529" spans="3:9" ht="15.75" customHeight="1" x14ac:dyDescent="0.25">
      <c r="C529" s="32"/>
      <c r="D529" s="32"/>
      <c r="E529" s="33"/>
      <c r="F529" s="33"/>
      <c r="I529" s="78"/>
    </row>
    <row r="530" spans="3:9" ht="15.75" customHeight="1" x14ac:dyDescent="0.25">
      <c r="C530" s="32"/>
      <c r="D530" s="32"/>
      <c r="E530" s="33"/>
      <c r="F530" s="33"/>
      <c r="I530" s="78"/>
    </row>
    <row r="531" spans="3:9" ht="15.75" customHeight="1" x14ac:dyDescent="0.25">
      <c r="C531" s="32"/>
      <c r="D531" s="32"/>
      <c r="E531" s="33"/>
      <c r="F531" s="33"/>
      <c r="I531" s="78"/>
    </row>
    <row r="532" spans="3:9" ht="15.75" customHeight="1" x14ac:dyDescent="0.25">
      <c r="C532" s="32"/>
      <c r="D532" s="32"/>
      <c r="E532" s="33"/>
      <c r="F532" s="33"/>
      <c r="I532" s="78"/>
    </row>
    <row r="533" spans="3:9" ht="15.75" customHeight="1" x14ac:dyDescent="0.25">
      <c r="C533" s="32"/>
      <c r="D533" s="32"/>
      <c r="E533" s="33"/>
      <c r="F533" s="33"/>
      <c r="I533" s="78"/>
    </row>
    <row r="534" spans="3:9" ht="15.75" customHeight="1" x14ac:dyDescent="0.25">
      <c r="C534" s="32"/>
      <c r="D534" s="32"/>
      <c r="E534" s="33"/>
      <c r="F534" s="33"/>
      <c r="I534" s="78"/>
    </row>
    <row r="535" spans="3:9" ht="15.75" customHeight="1" x14ac:dyDescent="0.25">
      <c r="C535" s="32"/>
      <c r="D535" s="32"/>
      <c r="E535" s="33"/>
      <c r="F535" s="33"/>
      <c r="I535" s="78"/>
    </row>
    <row r="536" spans="3:9" ht="15.75" customHeight="1" x14ac:dyDescent="0.25">
      <c r="C536" s="32"/>
      <c r="D536" s="32"/>
      <c r="E536" s="33"/>
      <c r="F536" s="33"/>
      <c r="I536" s="78"/>
    </row>
    <row r="537" spans="3:9" ht="15.75" customHeight="1" x14ac:dyDescent="0.25">
      <c r="C537" s="32"/>
      <c r="D537" s="32"/>
      <c r="E537" s="33"/>
      <c r="F537" s="33"/>
      <c r="I537" s="78"/>
    </row>
    <row r="538" spans="3:9" ht="15.75" customHeight="1" x14ac:dyDescent="0.25">
      <c r="C538" s="32"/>
      <c r="D538" s="32"/>
      <c r="E538" s="33"/>
      <c r="F538" s="33"/>
      <c r="I538" s="78"/>
    </row>
    <row r="539" spans="3:9" ht="15.75" customHeight="1" x14ac:dyDescent="0.25">
      <c r="C539" s="32"/>
      <c r="D539" s="32"/>
      <c r="E539" s="33"/>
      <c r="F539" s="33"/>
      <c r="I539" s="78"/>
    </row>
    <row r="540" spans="3:9" ht="15.75" customHeight="1" x14ac:dyDescent="0.25">
      <c r="C540" s="32"/>
      <c r="D540" s="32"/>
      <c r="E540" s="33"/>
      <c r="F540" s="33"/>
      <c r="I540" s="78"/>
    </row>
    <row r="541" spans="3:9" ht="15.75" customHeight="1" x14ac:dyDescent="0.25">
      <c r="C541" s="32"/>
      <c r="D541" s="32"/>
      <c r="E541" s="33"/>
      <c r="F541" s="33"/>
      <c r="I541" s="78"/>
    </row>
    <row r="542" spans="3:9" ht="15.75" customHeight="1" x14ac:dyDescent="0.25">
      <c r="C542" s="32"/>
      <c r="D542" s="32"/>
      <c r="E542" s="33"/>
      <c r="F542" s="33"/>
      <c r="I542" s="78"/>
    </row>
    <row r="543" spans="3:9" ht="15.75" customHeight="1" x14ac:dyDescent="0.25">
      <c r="C543" s="32"/>
      <c r="D543" s="32"/>
      <c r="E543" s="33"/>
      <c r="F543" s="33"/>
      <c r="I543" s="78"/>
    </row>
    <row r="544" spans="3:9" ht="15.75" customHeight="1" x14ac:dyDescent="0.25">
      <c r="C544" s="32"/>
      <c r="D544" s="32"/>
      <c r="E544" s="33"/>
      <c r="F544" s="33"/>
      <c r="I544" s="78"/>
    </row>
    <row r="545" spans="3:9" ht="15.75" customHeight="1" x14ac:dyDescent="0.25">
      <c r="C545" s="32"/>
      <c r="D545" s="32"/>
      <c r="E545" s="33"/>
      <c r="F545" s="33"/>
      <c r="I545" s="78"/>
    </row>
    <row r="546" spans="3:9" ht="15.75" customHeight="1" x14ac:dyDescent="0.25">
      <c r="C546" s="32"/>
      <c r="D546" s="32"/>
      <c r="E546" s="33"/>
      <c r="F546" s="33"/>
      <c r="I546" s="78"/>
    </row>
    <row r="547" spans="3:9" ht="15.75" customHeight="1" x14ac:dyDescent="0.25">
      <c r="C547" s="32"/>
      <c r="D547" s="32"/>
      <c r="E547" s="33"/>
      <c r="F547" s="33"/>
      <c r="I547" s="78"/>
    </row>
    <row r="548" spans="3:9" ht="15.75" customHeight="1" x14ac:dyDescent="0.25">
      <c r="C548" s="32"/>
      <c r="D548" s="32"/>
      <c r="E548" s="33"/>
      <c r="F548" s="33"/>
      <c r="I548" s="78"/>
    </row>
    <row r="549" spans="3:9" ht="15.75" customHeight="1" x14ac:dyDescent="0.25">
      <c r="C549" s="32"/>
      <c r="D549" s="32"/>
      <c r="E549" s="33"/>
      <c r="F549" s="33"/>
      <c r="I549" s="78"/>
    </row>
    <row r="550" spans="3:9" ht="15.75" customHeight="1" x14ac:dyDescent="0.25">
      <c r="C550" s="32"/>
      <c r="D550" s="32"/>
      <c r="E550" s="33"/>
      <c r="F550" s="33"/>
      <c r="I550" s="78"/>
    </row>
    <row r="551" spans="3:9" ht="15.75" customHeight="1" x14ac:dyDescent="0.25">
      <c r="C551" s="32"/>
      <c r="D551" s="32"/>
      <c r="E551" s="33"/>
      <c r="F551" s="33"/>
      <c r="I551" s="78"/>
    </row>
    <row r="552" spans="3:9" ht="15.75" customHeight="1" x14ac:dyDescent="0.25">
      <c r="C552" s="32"/>
      <c r="D552" s="32"/>
      <c r="E552" s="33"/>
      <c r="F552" s="33"/>
      <c r="I552" s="78"/>
    </row>
    <row r="553" spans="3:9" ht="15.75" customHeight="1" x14ac:dyDescent="0.25">
      <c r="C553" s="32"/>
      <c r="D553" s="32"/>
      <c r="E553" s="33"/>
      <c r="F553" s="33"/>
      <c r="I553" s="78"/>
    </row>
    <row r="554" spans="3:9" ht="15.75" customHeight="1" x14ac:dyDescent="0.25">
      <c r="C554" s="32"/>
      <c r="D554" s="32"/>
      <c r="E554" s="33"/>
      <c r="F554" s="33"/>
      <c r="I554" s="78"/>
    </row>
    <row r="555" spans="3:9" ht="15.75" customHeight="1" x14ac:dyDescent="0.25">
      <c r="C555" s="32"/>
      <c r="D555" s="32"/>
      <c r="E555" s="33"/>
      <c r="F555" s="33"/>
      <c r="I555" s="78"/>
    </row>
    <row r="556" spans="3:9" ht="15.75" customHeight="1" x14ac:dyDescent="0.25">
      <c r="C556" s="32"/>
      <c r="D556" s="32"/>
      <c r="E556" s="33"/>
      <c r="F556" s="33"/>
      <c r="I556" s="78"/>
    </row>
    <row r="557" spans="3:9" ht="15.75" customHeight="1" x14ac:dyDescent="0.25">
      <c r="C557" s="32"/>
      <c r="D557" s="32"/>
      <c r="E557" s="33"/>
      <c r="F557" s="33"/>
      <c r="I557" s="78"/>
    </row>
    <row r="558" spans="3:9" ht="15.75" customHeight="1" x14ac:dyDescent="0.25">
      <c r="C558" s="32"/>
      <c r="D558" s="32"/>
      <c r="E558" s="33"/>
      <c r="F558" s="33"/>
      <c r="I558" s="78"/>
    </row>
    <row r="559" spans="3:9" ht="15.75" customHeight="1" x14ac:dyDescent="0.25">
      <c r="C559" s="32"/>
      <c r="D559" s="32"/>
      <c r="E559" s="33"/>
      <c r="F559" s="33"/>
      <c r="I559" s="78"/>
    </row>
    <row r="560" spans="3:9" ht="15.75" customHeight="1" x14ac:dyDescent="0.25">
      <c r="C560" s="32"/>
      <c r="D560" s="32"/>
      <c r="E560" s="33"/>
      <c r="F560" s="33"/>
      <c r="I560" s="78"/>
    </row>
    <row r="561" spans="3:9" ht="15.75" customHeight="1" x14ac:dyDescent="0.25">
      <c r="C561" s="32"/>
      <c r="D561" s="32"/>
      <c r="E561" s="33"/>
      <c r="F561" s="33"/>
      <c r="I561" s="78"/>
    </row>
    <row r="562" spans="3:9" ht="15.75" customHeight="1" x14ac:dyDescent="0.25">
      <c r="C562" s="32"/>
      <c r="D562" s="32"/>
      <c r="E562" s="33"/>
      <c r="F562" s="33"/>
      <c r="I562" s="78"/>
    </row>
    <row r="563" spans="3:9" ht="15.75" customHeight="1" x14ac:dyDescent="0.25">
      <c r="C563" s="32"/>
      <c r="D563" s="32"/>
      <c r="E563" s="33"/>
      <c r="F563" s="33"/>
      <c r="I563" s="78"/>
    </row>
    <row r="564" spans="3:9" ht="15.75" customHeight="1" x14ac:dyDescent="0.25">
      <c r="C564" s="32"/>
      <c r="D564" s="32"/>
      <c r="E564" s="33"/>
      <c r="F564" s="33"/>
      <c r="I564" s="78"/>
    </row>
    <row r="565" spans="3:9" ht="15.75" customHeight="1" x14ac:dyDescent="0.25">
      <c r="C565" s="32"/>
      <c r="D565" s="32"/>
      <c r="E565" s="33"/>
      <c r="F565" s="33"/>
      <c r="I565" s="78"/>
    </row>
    <row r="566" spans="3:9" ht="15.75" customHeight="1" x14ac:dyDescent="0.25">
      <c r="C566" s="32"/>
      <c r="D566" s="32"/>
      <c r="E566" s="33"/>
      <c r="F566" s="33"/>
      <c r="I566" s="78"/>
    </row>
    <row r="567" spans="3:9" ht="15.75" customHeight="1" x14ac:dyDescent="0.25">
      <c r="C567" s="32"/>
      <c r="D567" s="32"/>
      <c r="E567" s="33"/>
      <c r="F567" s="33"/>
      <c r="I567" s="78"/>
    </row>
    <row r="568" spans="3:9" ht="15.75" customHeight="1" x14ac:dyDescent="0.25">
      <c r="C568" s="32"/>
      <c r="D568" s="32"/>
      <c r="E568" s="33"/>
      <c r="F568" s="33"/>
      <c r="I568" s="78"/>
    </row>
    <row r="569" spans="3:9" ht="15.75" customHeight="1" x14ac:dyDescent="0.25">
      <c r="C569" s="32"/>
      <c r="D569" s="32"/>
      <c r="E569" s="33"/>
      <c r="F569" s="33"/>
      <c r="I569" s="78"/>
    </row>
    <row r="570" spans="3:9" ht="15.75" customHeight="1" x14ac:dyDescent="0.25">
      <c r="C570" s="32"/>
      <c r="D570" s="32"/>
      <c r="E570" s="33"/>
      <c r="F570" s="33"/>
      <c r="I570" s="78"/>
    </row>
    <row r="571" spans="3:9" ht="15.75" customHeight="1" x14ac:dyDescent="0.25">
      <c r="C571" s="32"/>
      <c r="D571" s="32"/>
      <c r="E571" s="33"/>
      <c r="F571" s="33"/>
      <c r="I571" s="78"/>
    </row>
    <row r="572" spans="3:9" ht="15.75" customHeight="1" x14ac:dyDescent="0.25">
      <c r="C572" s="32"/>
      <c r="D572" s="32"/>
      <c r="E572" s="33"/>
      <c r="F572" s="33"/>
      <c r="I572" s="78"/>
    </row>
    <row r="573" spans="3:9" ht="15.75" customHeight="1" x14ac:dyDescent="0.25">
      <c r="C573" s="32"/>
      <c r="D573" s="32"/>
      <c r="E573" s="33"/>
      <c r="F573" s="33"/>
      <c r="I573" s="78"/>
    </row>
    <row r="574" spans="3:9" ht="15.75" customHeight="1" x14ac:dyDescent="0.25">
      <c r="C574" s="32"/>
      <c r="D574" s="32"/>
      <c r="E574" s="33"/>
      <c r="F574" s="33"/>
      <c r="I574" s="78"/>
    </row>
    <row r="575" spans="3:9" ht="15.75" customHeight="1" x14ac:dyDescent="0.25">
      <c r="C575" s="32"/>
      <c r="D575" s="32"/>
      <c r="E575" s="33"/>
      <c r="F575" s="33"/>
      <c r="I575" s="78"/>
    </row>
    <row r="576" spans="3:9" ht="15.75" customHeight="1" x14ac:dyDescent="0.25">
      <c r="C576" s="32"/>
      <c r="D576" s="32"/>
      <c r="E576" s="33"/>
      <c r="F576" s="33"/>
      <c r="I576" s="78"/>
    </row>
    <row r="577" spans="3:9" ht="15.75" customHeight="1" x14ac:dyDescent="0.25">
      <c r="C577" s="32"/>
      <c r="D577" s="32"/>
      <c r="E577" s="33"/>
      <c r="F577" s="33"/>
      <c r="I577" s="78"/>
    </row>
    <row r="578" spans="3:9" ht="15.75" customHeight="1" x14ac:dyDescent="0.25">
      <c r="C578" s="32"/>
      <c r="D578" s="32"/>
      <c r="E578" s="33"/>
      <c r="F578" s="33"/>
      <c r="I578" s="78"/>
    </row>
    <row r="579" spans="3:9" ht="15.75" customHeight="1" x14ac:dyDescent="0.25">
      <c r="C579" s="32"/>
      <c r="D579" s="32"/>
      <c r="E579" s="33"/>
      <c r="F579" s="33"/>
      <c r="I579" s="78"/>
    </row>
    <row r="580" spans="3:9" ht="15.75" customHeight="1" x14ac:dyDescent="0.25">
      <c r="C580" s="32"/>
      <c r="D580" s="32"/>
      <c r="E580" s="33"/>
      <c r="F580" s="33"/>
      <c r="I580" s="78"/>
    </row>
    <row r="581" spans="3:9" ht="15.75" customHeight="1" x14ac:dyDescent="0.25">
      <c r="C581" s="32"/>
      <c r="D581" s="32"/>
      <c r="E581" s="33"/>
      <c r="F581" s="33"/>
      <c r="I581" s="78"/>
    </row>
    <row r="582" spans="3:9" ht="15.75" customHeight="1" x14ac:dyDescent="0.25">
      <c r="C582" s="32"/>
      <c r="D582" s="32"/>
      <c r="E582" s="33"/>
      <c r="F582" s="33"/>
      <c r="I582" s="78"/>
    </row>
    <row r="583" spans="3:9" ht="15.75" customHeight="1" x14ac:dyDescent="0.25">
      <c r="C583" s="32"/>
      <c r="D583" s="32"/>
      <c r="E583" s="33"/>
      <c r="F583" s="33"/>
      <c r="I583" s="78"/>
    </row>
    <row r="584" spans="3:9" ht="15.75" customHeight="1" x14ac:dyDescent="0.25">
      <c r="C584" s="32"/>
      <c r="D584" s="32"/>
      <c r="E584" s="33"/>
      <c r="F584" s="33"/>
      <c r="I584" s="78"/>
    </row>
    <row r="585" spans="3:9" ht="15.75" customHeight="1" x14ac:dyDescent="0.25">
      <c r="C585" s="32"/>
      <c r="D585" s="32"/>
      <c r="E585" s="33"/>
      <c r="F585" s="33"/>
      <c r="I585" s="78"/>
    </row>
    <row r="586" spans="3:9" ht="15.75" customHeight="1" x14ac:dyDescent="0.25">
      <c r="C586" s="32"/>
      <c r="D586" s="32"/>
      <c r="E586" s="33"/>
      <c r="F586" s="33"/>
      <c r="I586" s="78"/>
    </row>
    <row r="587" spans="3:9" ht="15.75" customHeight="1" x14ac:dyDescent="0.25">
      <c r="C587" s="32"/>
      <c r="D587" s="32"/>
      <c r="E587" s="33"/>
      <c r="F587" s="33"/>
      <c r="I587" s="78"/>
    </row>
    <row r="588" spans="3:9" ht="15.75" customHeight="1" x14ac:dyDescent="0.25">
      <c r="C588" s="32"/>
      <c r="D588" s="32"/>
      <c r="E588" s="33"/>
      <c r="F588" s="33"/>
      <c r="I588" s="78"/>
    </row>
    <row r="589" spans="3:9" ht="15.75" customHeight="1" x14ac:dyDescent="0.25">
      <c r="C589" s="32"/>
      <c r="D589" s="32"/>
      <c r="E589" s="33"/>
      <c r="F589" s="33"/>
      <c r="I589" s="78"/>
    </row>
    <row r="590" spans="3:9" ht="15.75" customHeight="1" x14ac:dyDescent="0.25">
      <c r="C590" s="32"/>
      <c r="D590" s="32"/>
      <c r="E590" s="33"/>
      <c r="F590" s="33"/>
      <c r="I590" s="78"/>
    </row>
    <row r="591" spans="3:9" ht="15.75" customHeight="1" x14ac:dyDescent="0.25">
      <c r="C591" s="32"/>
      <c r="D591" s="32"/>
      <c r="E591" s="33"/>
      <c r="F591" s="33"/>
      <c r="I591" s="78"/>
    </row>
    <row r="592" spans="3:9" ht="15.75" customHeight="1" x14ac:dyDescent="0.25">
      <c r="C592" s="32"/>
      <c r="D592" s="32"/>
      <c r="E592" s="33"/>
      <c r="F592" s="33"/>
      <c r="I592" s="78"/>
    </row>
    <row r="593" spans="3:9" ht="15.75" customHeight="1" x14ac:dyDescent="0.25">
      <c r="C593" s="32"/>
      <c r="D593" s="32"/>
      <c r="E593" s="33"/>
      <c r="F593" s="33"/>
      <c r="I593" s="78"/>
    </row>
    <row r="594" spans="3:9" ht="15.75" customHeight="1" x14ac:dyDescent="0.25">
      <c r="C594" s="32"/>
      <c r="D594" s="32"/>
      <c r="E594" s="33"/>
      <c r="F594" s="33"/>
      <c r="I594" s="78"/>
    </row>
    <row r="595" spans="3:9" ht="15.75" customHeight="1" x14ac:dyDescent="0.25">
      <c r="C595" s="32"/>
      <c r="D595" s="32"/>
      <c r="E595" s="33"/>
      <c r="F595" s="33"/>
      <c r="I595" s="78"/>
    </row>
    <row r="596" spans="3:9" ht="15.75" customHeight="1" x14ac:dyDescent="0.25">
      <c r="C596" s="32"/>
      <c r="D596" s="32"/>
      <c r="E596" s="33"/>
      <c r="F596" s="33"/>
      <c r="I596" s="78"/>
    </row>
    <row r="597" spans="3:9" ht="15.75" customHeight="1" x14ac:dyDescent="0.25">
      <c r="C597" s="32"/>
      <c r="D597" s="32"/>
      <c r="E597" s="33"/>
      <c r="F597" s="33"/>
      <c r="I597" s="78"/>
    </row>
    <row r="598" spans="3:9" ht="15.75" customHeight="1" x14ac:dyDescent="0.25">
      <c r="C598" s="32"/>
      <c r="D598" s="32"/>
      <c r="E598" s="33"/>
      <c r="F598" s="33"/>
      <c r="I598" s="78"/>
    </row>
    <row r="599" spans="3:9" ht="15.75" customHeight="1" x14ac:dyDescent="0.25">
      <c r="C599" s="32"/>
      <c r="D599" s="32"/>
      <c r="E599" s="33"/>
      <c r="F599" s="33"/>
      <c r="I599" s="78"/>
    </row>
    <row r="600" spans="3:9" ht="15.75" customHeight="1" x14ac:dyDescent="0.25">
      <c r="C600" s="32"/>
      <c r="D600" s="32"/>
      <c r="E600" s="33"/>
      <c r="F600" s="33"/>
      <c r="I600" s="78"/>
    </row>
    <row r="601" spans="3:9" ht="15.75" customHeight="1" x14ac:dyDescent="0.25">
      <c r="C601" s="32"/>
      <c r="D601" s="32"/>
      <c r="E601" s="33"/>
      <c r="F601" s="33"/>
      <c r="I601" s="78"/>
    </row>
    <row r="602" spans="3:9" ht="15.75" customHeight="1" x14ac:dyDescent="0.25">
      <c r="C602" s="32"/>
      <c r="D602" s="32"/>
      <c r="E602" s="33"/>
      <c r="F602" s="33"/>
      <c r="I602" s="78"/>
    </row>
    <row r="603" spans="3:9" ht="15.75" customHeight="1" x14ac:dyDescent="0.25">
      <c r="C603" s="32"/>
      <c r="D603" s="32"/>
      <c r="E603" s="33"/>
      <c r="F603" s="33"/>
      <c r="I603" s="78"/>
    </row>
    <row r="604" spans="3:9" ht="15.75" customHeight="1" x14ac:dyDescent="0.25">
      <c r="C604" s="32"/>
      <c r="D604" s="32"/>
      <c r="E604" s="33"/>
      <c r="F604" s="33"/>
      <c r="I604" s="78"/>
    </row>
    <row r="605" spans="3:9" ht="15.75" customHeight="1" x14ac:dyDescent="0.25">
      <c r="C605" s="32"/>
      <c r="D605" s="32"/>
      <c r="E605" s="33"/>
      <c r="F605" s="33"/>
      <c r="I605" s="78"/>
    </row>
    <row r="606" spans="3:9" ht="15.75" customHeight="1" x14ac:dyDescent="0.25">
      <c r="C606" s="32"/>
      <c r="D606" s="32"/>
      <c r="E606" s="33"/>
      <c r="F606" s="33"/>
      <c r="I606" s="78"/>
    </row>
    <row r="607" spans="3:9" ht="15.75" customHeight="1" x14ac:dyDescent="0.25">
      <c r="C607" s="32"/>
      <c r="D607" s="32"/>
      <c r="E607" s="33"/>
      <c r="F607" s="33"/>
      <c r="I607" s="78"/>
    </row>
    <row r="608" spans="3:9" ht="15.75" customHeight="1" x14ac:dyDescent="0.25">
      <c r="C608" s="32"/>
      <c r="D608" s="32"/>
      <c r="E608" s="33"/>
      <c r="F608" s="33"/>
      <c r="I608" s="78"/>
    </row>
    <row r="609" spans="3:9" ht="15.75" customHeight="1" x14ac:dyDescent="0.25">
      <c r="C609" s="32"/>
      <c r="D609" s="32"/>
      <c r="E609" s="33"/>
      <c r="F609" s="33"/>
      <c r="I609" s="78"/>
    </row>
    <row r="610" spans="3:9" ht="15.75" customHeight="1" x14ac:dyDescent="0.25">
      <c r="C610" s="32"/>
      <c r="D610" s="32"/>
      <c r="E610" s="33"/>
      <c r="F610" s="33"/>
      <c r="I610" s="78"/>
    </row>
    <row r="611" spans="3:9" ht="15.75" customHeight="1" x14ac:dyDescent="0.25">
      <c r="C611" s="32"/>
      <c r="D611" s="32"/>
      <c r="E611" s="33"/>
      <c r="F611" s="33"/>
      <c r="I611" s="78"/>
    </row>
    <row r="612" spans="3:9" ht="15.75" customHeight="1" x14ac:dyDescent="0.25">
      <c r="C612" s="32"/>
      <c r="D612" s="32"/>
      <c r="E612" s="33"/>
      <c r="F612" s="33"/>
      <c r="I612" s="78"/>
    </row>
    <row r="613" spans="3:9" ht="15.75" customHeight="1" x14ac:dyDescent="0.25">
      <c r="C613" s="32"/>
      <c r="D613" s="32"/>
      <c r="E613" s="33"/>
      <c r="F613" s="33"/>
      <c r="I613" s="78"/>
    </row>
    <row r="614" spans="3:9" ht="15.75" customHeight="1" x14ac:dyDescent="0.25">
      <c r="C614" s="32"/>
      <c r="D614" s="32"/>
      <c r="E614" s="33"/>
      <c r="F614" s="33"/>
      <c r="I614" s="78"/>
    </row>
    <row r="615" spans="3:9" ht="15.75" customHeight="1" x14ac:dyDescent="0.25">
      <c r="C615" s="32"/>
      <c r="D615" s="32"/>
      <c r="E615" s="33"/>
      <c r="F615" s="33"/>
      <c r="I615" s="78"/>
    </row>
    <row r="616" spans="3:9" ht="15.75" customHeight="1" x14ac:dyDescent="0.25">
      <c r="C616" s="32"/>
      <c r="D616" s="32"/>
      <c r="E616" s="33"/>
      <c r="F616" s="33"/>
      <c r="I616" s="78"/>
    </row>
    <row r="617" spans="3:9" ht="15.75" customHeight="1" x14ac:dyDescent="0.25">
      <c r="C617" s="32"/>
      <c r="D617" s="32"/>
      <c r="E617" s="33"/>
      <c r="F617" s="33"/>
      <c r="I617" s="78"/>
    </row>
    <row r="618" spans="3:9" ht="15.75" customHeight="1" x14ac:dyDescent="0.25">
      <c r="C618" s="32"/>
      <c r="D618" s="32"/>
      <c r="E618" s="33"/>
      <c r="F618" s="33"/>
      <c r="I618" s="78"/>
    </row>
    <row r="619" spans="3:9" ht="15.75" customHeight="1" x14ac:dyDescent="0.25">
      <c r="C619" s="32"/>
      <c r="D619" s="32"/>
      <c r="E619" s="33"/>
      <c r="F619" s="33"/>
      <c r="I619" s="78"/>
    </row>
    <row r="620" spans="3:9" ht="15.75" customHeight="1" x14ac:dyDescent="0.25">
      <c r="C620" s="32"/>
      <c r="D620" s="32"/>
      <c r="E620" s="33"/>
      <c r="F620" s="33"/>
      <c r="I620" s="78"/>
    </row>
    <row r="621" spans="3:9" ht="15.75" customHeight="1" x14ac:dyDescent="0.25">
      <c r="C621" s="32"/>
      <c r="D621" s="32"/>
      <c r="E621" s="33"/>
      <c r="F621" s="33"/>
      <c r="I621" s="78"/>
    </row>
    <row r="622" spans="3:9" ht="15.75" customHeight="1" x14ac:dyDescent="0.25">
      <c r="C622" s="32"/>
      <c r="D622" s="32"/>
      <c r="E622" s="33"/>
      <c r="F622" s="33"/>
      <c r="I622" s="78"/>
    </row>
    <row r="623" spans="3:9" ht="15.75" customHeight="1" x14ac:dyDescent="0.25">
      <c r="C623" s="32"/>
      <c r="D623" s="32"/>
      <c r="E623" s="33"/>
      <c r="F623" s="33"/>
      <c r="I623" s="78"/>
    </row>
    <row r="624" spans="3:9" ht="15.75" customHeight="1" x14ac:dyDescent="0.25">
      <c r="C624" s="32"/>
      <c r="D624" s="32"/>
      <c r="E624" s="33"/>
      <c r="F624" s="33"/>
      <c r="I624" s="78"/>
    </row>
    <row r="625" spans="3:9" ht="15.75" customHeight="1" x14ac:dyDescent="0.25">
      <c r="C625" s="32"/>
      <c r="D625" s="32"/>
      <c r="E625" s="33"/>
      <c r="F625" s="33"/>
      <c r="I625" s="78"/>
    </row>
    <row r="626" spans="3:9" ht="15.75" customHeight="1" x14ac:dyDescent="0.25">
      <c r="C626" s="32"/>
      <c r="D626" s="32"/>
      <c r="E626" s="33"/>
      <c r="F626" s="33"/>
      <c r="I626" s="78"/>
    </row>
    <row r="627" spans="3:9" ht="15.75" customHeight="1" x14ac:dyDescent="0.25">
      <c r="C627" s="32"/>
      <c r="D627" s="32"/>
      <c r="E627" s="33"/>
      <c r="F627" s="33"/>
      <c r="I627" s="78"/>
    </row>
    <row r="628" spans="3:9" ht="15.75" customHeight="1" x14ac:dyDescent="0.25">
      <c r="C628" s="32"/>
      <c r="D628" s="32"/>
      <c r="E628" s="33"/>
      <c r="F628" s="33"/>
      <c r="I628" s="78"/>
    </row>
    <row r="629" spans="3:9" ht="15.75" customHeight="1" x14ac:dyDescent="0.25">
      <c r="C629" s="32"/>
      <c r="D629" s="32"/>
      <c r="E629" s="33"/>
      <c r="F629" s="33"/>
      <c r="I629" s="78"/>
    </row>
    <row r="630" spans="3:9" ht="15.75" customHeight="1" x14ac:dyDescent="0.25">
      <c r="C630" s="32"/>
      <c r="D630" s="32"/>
      <c r="E630" s="33"/>
      <c r="F630" s="33"/>
      <c r="I630" s="78"/>
    </row>
    <row r="631" spans="3:9" ht="15.75" customHeight="1" x14ac:dyDescent="0.25">
      <c r="C631" s="32"/>
      <c r="D631" s="32"/>
      <c r="E631" s="33"/>
      <c r="F631" s="33"/>
      <c r="I631" s="78"/>
    </row>
    <row r="632" spans="3:9" ht="15.75" customHeight="1" x14ac:dyDescent="0.25">
      <c r="C632" s="32"/>
      <c r="D632" s="32"/>
      <c r="E632" s="33"/>
      <c r="F632" s="33"/>
      <c r="I632" s="78"/>
    </row>
    <row r="633" spans="3:9" ht="15.75" customHeight="1" x14ac:dyDescent="0.25">
      <c r="C633" s="32"/>
      <c r="D633" s="32"/>
      <c r="E633" s="33"/>
      <c r="F633" s="33"/>
      <c r="I633" s="78"/>
    </row>
    <row r="634" spans="3:9" ht="15.75" customHeight="1" x14ac:dyDescent="0.25">
      <c r="C634" s="32"/>
      <c r="D634" s="32"/>
      <c r="E634" s="33"/>
      <c r="F634" s="33"/>
      <c r="I634" s="78"/>
    </row>
    <row r="635" spans="3:9" ht="15.75" customHeight="1" x14ac:dyDescent="0.25">
      <c r="C635" s="32"/>
      <c r="D635" s="32"/>
      <c r="E635" s="33"/>
      <c r="F635" s="33"/>
      <c r="I635" s="78"/>
    </row>
    <row r="636" spans="3:9" ht="15.75" customHeight="1" x14ac:dyDescent="0.25">
      <c r="C636" s="32"/>
      <c r="D636" s="32"/>
      <c r="E636" s="33"/>
      <c r="F636" s="33"/>
      <c r="I636" s="78"/>
    </row>
    <row r="637" spans="3:9" ht="15.75" customHeight="1" x14ac:dyDescent="0.25">
      <c r="C637" s="32"/>
      <c r="D637" s="32"/>
      <c r="E637" s="33"/>
      <c r="F637" s="33"/>
      <c r="I637" s="78"/>
    </row>
    <row r="638" spans="3:9" ht="15.75" customHeight="1" x14ac:dyDescent="0.25">
      <c r="C638" s="32"/>
      <c r="D638" s="32"/>
      <c r="E638" s="33"/>
      <c r="F638" s="33"/>
      <c r="I638" s="78"/>
    </row>
    <row r="639" spans="3:9" ht="15.75" customHeight="1" x14ac:dyDescent="0.25">
      <c r="C639" s="32"/>
      <c r="D639" s="32"/>
      <c r="E639" s="33"/>
      <c r="F639" s="33"/>
      <c r="I639" s="78"/>
    </row>
    <row r="640" spans="3:9" ht="15.75" customHeight="1" x14ac:dyDescent="0.25">
      <c r="C640" s="32"/>
      <c r="D640" s="32"/>
      <c r="E640" s="33"/>
      <c r="F640" s="33"/>
      <c r="I640" s="78"/>
    </row>
    <row r="641" spans="3:9" ht="15.75" customHeight="1" x14ac:dyDescent="0.25">
      <c r="C641" s="32"/>
      <c r="D641" s="32"/>
      <c r="E641" s="33"/>
      <c r="F641" s="33"/>
      <c r="I641" s="78"/>
    </row>
    <row r="642" spans="3:9" ht="15.75" customHeight="1" x14ac:dyDescent="0.25">
      <c r="C642" s="32"/>
      <c r="D642" s="32"/>
      <c r="E642" s="33"/>
      <c r="F642" s="33"/>
      <c r="I642" s="78"/>
    </row>
    <row r="643" spans="3:9" ht="15.75" customHeight="1" x14ac:dyDescent="0.25">
      <c r="C643" s="32"/>
      <c r="D643" s="32"/>
      <c r="E643" s="33"/>
      <c r="F643" s="33"/>
      <c r="I643" s="78"/>
    </row>
    <row r="644" spans="3:9" ht="15.75" customHeight="1" x14ac:dyDescent="0.25">
      <c r="C644" s="32"/>
      <c r="D644" s="32"/>
      <c r="E644" s="33"/>
      <c r="F644" s="33"/>
      <c r="I644" s="78"/>
    </row>
    <row r="645" spans="3:9" ht="15.75" customHeight="1" x14ac:dyDescent="0.25">
      <c r="C645" s="32"/>
      <c r="D645" s="32"/>
      <c r="E645" s="33"/>
      <c r="F645" s="33"/>
      <c r="I645" s="78"/>
    </row>
    <row r="646" spans="3:9" ht="15.75" customHeight="1" x14ac:dyDescent="0.25">
      <c r="C646" s="32"/>
      <c r="D646" s="32"/>
      <c r="E646" s="33"/>
      <c r="F646" s="33"/>
      <c r="I646" s="78"/>
    </row>
    <row r="647" spans="3:9" ht="15.75" customHeight="1" x14ac:dyDescent="0.25">
      <c r="C647" s="32"/>
      <c r="D647" s="32"/>
      <c r="E647" s="33"/>
      <c r="F647" s="33"/>
      <c r="I647" s="78"/>
    </row>
    <row r="648" spans="3:9" ht="15.75" customHeight="1" x14ac:dyDescent="0.25">
      <c r="C648" s="32"/>
      <c r="D648" s="32"/>
      <c r="E648" s="33"/>
      <c r="F648" s="33"/>
      <c r="I648" s="78"/>
    </row>
    <row r="649" spans="3:9" ht="15.75" customHeight="1" x14ac:dyDescent="0.25">
      <c r="C649" s="32"/>
      <c r="D649" s="32"/>
      <c r="E649" s="33"/>
      <c r="F649" s="33"/>
      <c r="I649" s="78"/>
    </row>
    <row r="650" spans="3:9" ht="15.75" customHeight="1" x14ac:dyDescent="0.25">
      <c r="C650" s="32"/>
      <c r="D650" s="32"/>
      <c r="E650" s="33"/>
      <c r="F650" s="33"/>
      <c r="I650" s="78"/>
    </row>
    <row r="651" spans="3:9" ht="15.75" customHeight="1" x14ac:dyDescent="0.25">
      <c r="C651" s="32"/>
      <c r="D651" s="32"/>
      <c r="E651" s="33"/>
      <c r="F651" s="33"/>
      <c r="I651" s="78"/>
    </row>
    <row r="652" spans="3:9" ht="15.75" customHeight="1" x14ac:dyDescent="0.25">
      <c r="C652" s="32"/>
      <c r="D652" s="32"/>
      <c r="E652" s="33"/>
      <c r="F652" s="33"/>
      <c r="I652" s="78"/>
    </row>
    <row r="653" spans="3:9" ht="15.75" customHeight="1" x14ac:dyDescent="0.25">
      <c r="C653" s="32"/>
      <c r="D653" s="32"/>
      <c r="E653" s="33"/>
      <c r="F653" s="33"/>
      <c r="I653" s="78"/>
    </row>
    <row r="654" spans="3:9" ht="15.75" customHeight="1" x14ac:dyDescent="0.25">
      <c r="C654" s="32"/>
      <c r="D654" s="32"/>
      <c r="E654" s="33"/>
      <c r="F654" s="33"/>
      <c r="I654" s="78"/>
    </row>
    <row r="655" spans="3:9" ht="15.75" customHeight="1" x14ac:dyDescent="0.25">
      <c r="C655" s="32"/>
      <c r="D655" s="32"/>
      <c r="E655" s="33"/>
      <c r="F655" s="33"/>
      <c r="I655" s="78"/>
    </row>
    <row r="656" spans="3:9" ht="15.75" customHeight="1" x14ac:dyDescent="0.25">
      <c r="C656" s="32"/>
      <c r="D656" s="32"/>
      <c r="E656" s="33"/>
      <c r="F656" s="33"/>
      <c r="I656" s="78"/>
    </row>
    <row r="657" spans="3:9" ht="15.75" customHeight="1" x14ac:dyDescent="0.25">
      <c r="C657" s="32"/>
      <c r="D657" s="32"/>
      <c r="E657" s="33"/>
      <c r="F657" s="33"/>
      <c r="I657" s="78"/>
    </row>
    <row r="658" spans="3:9" ht="15.75" customHeight="1" x14ac:dyDescent="0.25">
      <c r="C658" s="32"/>
      <c r="D658" s="32"/>
      <c r="E658" s="33"/>
      <c r="F658" s="33"/>
      <c r="I658" s="78"/>
    </row>
    <row r="659" spans="3:9" ht="15.75" customHeight="1" x14ac:dyDescent="0.25">
      <c r="C659" s="32"/>
      <c r="D659" s="32"/>
      <c r="E659" s="33"/>
      <c r="F659" s="33"/>
      <c r="I659" s="78"/>
    </row>
    <row r="660" spans="3:9" ht="15.75" customHeight="1" x14ac:dyDescent="0.25">
      <c r="C660" s="32"/>
      <c r="D660" s="32"/>
      <c r="E660" s="33"/>
      <c r="F660" s="33"/>
      <c r="I660" s="78"/>
    </row>
    <row r="661" spans="3:9" ht="15.75" customHeight="1" x14ac:dyDescent="0.25">
      <c r="C661" s="32"/>
      <c r="D661" s="32"/>
      <c r="E661" s="33"/>
      <c r="F661" s="33"/>
      <c r="I661" s="78"/>
    </row>
    <row r="662" spans="3:9" ht="15.75" customHeight="1" x14ac:dyDescent="0.25">
      <c r="C662" s="32"/>
      <c r="D662" s="32"/>
      <c r="E662" s="33"/>
      <c r="F662" s="33"/>
      <c r="I662" s="78"/>
    </row>
    <row r="663" spans="3:9" ht="15.75" customHeight="1" x14ac:dyDescent="0.25">
      <c r="C663" s="32"/>
      <c r="D663" s="32"/>
      <c r="E663" s="33"/>
      <c r="F663" s="33"/>
      <c r="I663" s="78"/>
    </row>
    <row r="664" spans="3:9" ht="15.75" customHeight="1" x14ac:dyDescent="0.25">
      <c r="C664" s="32"/>
      <c r="D664" s="32"/>
      <c r="E664" s="33"/>
      <c r="F664" s="33"/>
      <c r="I664" s="78"/>
    </row>
    <row r="665" spans="3:9" ht="15.75" customHeight="1" x14ac:dyDescent="0.25">
      <c r="C665" s="32"/>
      <c r="D665" s="32"/>
      <c r="E665" s="33"/>
      <c r="F665" s="33"/>
      <c r="I665" s="78"/>
    </row>
    <row r="666" spans="3:9" ht="15.75" customHeight="1" x14ac:dyDescent="0.25">
      <c r="C666" s="32"/>
      <c r="D666" s="32"/>
      <c r="E666" s="33"/>
      <c r="F666" s="33"/>
      <c r="I666" s="78"/>
    </row>
    <row r="667" spans="3:9" ht="15.75" customHeight="1" x14ac:dyDescent="0.25">
      <c r="C667" s="32"/>
      <c r="D667" s="32"/>
      <c r="E667" s="33"/>
      <c r="F667" s="33"/>
      <c r="I667" s="78"/>
    </row>
    <row r="668" spans="3:9" ht="15.75" customHeight="1" x14ac:dyDescent="0.25">
      <c r="C668" s="32"/>
      <c r="D668" s="32"/>
      <c r="E668" s="33"/>
      <c r="F668" s="33"/>
      <c r="I668" s="78"/>
    </row>
    <row r="669" spans="3:9" ht="15.75" customHeight="1" x14ac:dyDescent="0.25">
      <c r="C669" s="32"/>
      <c r="D669" s="32"/>
      <c r="E669" s="33"/>
      <c r="F669" s="33"/>
      <c r="I669" s="78"/>
    </row>
    <row r="670" spans="3:9" ht="15.75" customHeight="1" x14ac:dyDescent="0.25">
      <c r="C670" s="32"/>
      <c r="D670" s="32"/>
      <c r="E670" s="33"/>
      <c r="F670" s="33"/>
      <c r="I670" s="78"/>
    </row>
    <row r="671" spans="3:9" ht="15.75" customHeight="1" x14ac:dyDescent="0.25">
      <c r="C671" s="32"/>
      <c r="D671" s="32"/>
      <c r="E671" s="33"/>
      <c r="F671" s="33"/>
      <c r="I671" s="78"/>
    </row>
    <row r="672" spans="3:9" ht="15.75" customHeight="1" x14ac:dyDescent="0.25">
      <c r="C672" s="32"/>
      <c r="D672" s="32"/>
      <c r="E672" s="33"/>
      <c r="F672" s="33"/>
      <c r="I672" s="78"/>
    </row>
    <row r="673" spans="3:9" ht="15.75" customHeight="1" x14ac:dyDescent="0.25">
      <c r="C673" s="32"/>
      <c r="D673" s="32"/>
      <c r="E673" s="33"/>
      <c r="F673" s="33"/>
      <c r="I673" s="78"/>
    </row>
    <row r="674" spans="3:9" ht="15.75" customHeight="1" x14ac:dyDescent="0.25">
      <c r="C674" s="32"/>
      <c r="D674" s="32"/>
      <c r="E674" s="33"/>
      <c r="F674" s="33"/>
      <c r="I674" s="78"/>
    </row>
    <row r="675" spans="3:9" ht="15.75" customHeight="1" x14ac:dyDescent="0.25">
      <c r="C675" s="32"/>
      <c r="D675" s="32"/>
      <c r="E675" s="33"/>
      <c r="F675" s="33"/>
      <c r="I675" s="78"/>
    </row>
    <row r="676" spans="3:9" ht="15.75" customHeight="1" x14ac:dyDescent="0.25">
      <c r="C676" s="32"/>
      <c r="D676" s="32"/>
      <c r="E676" s="33"/>
      <c r="F676" s="33"/>
      <c r="I676" s="78"/>
    </row>
    <row r="677" spans="3:9" ht="15.75" customHeight="1" x14ac:dyDescent="0.25">
      <c r="C677" s="32"/>
      <c r="D677" s="32"/>
      <c r="E677" s="33"/>
      <c r="F677" s="33"/>
      <c r="I677" s="78"/>
    </row>
    <row r="678" spans="3:9" ht="15.75" customHeight="1" x14ac:dyDescent="0.25">
      <c r="C678" s="32"/>
      <c r="D678" s="32"/>
      <c r="E678" s="33"/>
      <c r="F678" s="33"/>
      <c r="I678" s="78"/>
    </row>
    <row r="679" spans="3:9" ht="15.75" customHeight="1" x14ac:dyDescent="0.25">
      <c r="C679" s="32"/>
      <c r="D679" s="32"/>
      <c r="E679" s="33"/>
      <c r="F679" s="33"/>
      <c r="I679" s="78"/>
    </row>
    <row r="680" spans="3:9" ht="15.75" customHeight="1" x14ac:dyDescent="0.25">
      <c r="C680" s="32"/>
      <c r="D680" s="32"/>
      <c r="E680" s="33"/>
      <c r="F680" s="33"/>
      <c r="I680" s="78"/>
    </row>
    <row r="681" spans="3:9" ht="15.75" customHeight="1" x14ac:dyDescent="0.25">
      <c r="C681" s="32"/>
      <c r="D681" s="32"/>
      <c r="E681" s="33"/>
      <c r="F681" s="33"/>
      <c r="I681" s="78"/>
    </row>
    <row r="682" spans="3:9" ht="15.75" customHeight="1" x14ac:dyDescent="0.25">
      <c r="C682" s="32"/>
      <c r="D682" s="32"/>
      <c r="E682" s="33"/>
      <c r="F682" s="33"/>
      <c r="I682" s="78"/>
    </row>
    <row r="683" spans="3:9" ht="15.75" customHeight="1" x14ac:dyDescent="0.25">
      <c r="C683" s="32"/>
      <c r="D683" s="32"/>
      <c r="E683" s="33"/>
      <c r="F683" s="33"/>
      <c r="I683" s="78"/>
    </row>
    <row r="684" spans="3:9" ht="15.75" customHeight="1" x14ac:dyDescent="0.25">
      <c r="C684" s="32"/>
      <c r="D684" s="32"/>
      <c r="E684" s="33"/>
      <c r="F684" s="33"/>
      <c r="I684" s="78"/>
    </row>
    <row r="685" spans="3:9" ht="15.75" customHeight="1" x14ac:dyDescent="0.25">
      <c r="C685" s="32"/>
      <c r="D685" s="32"/>
      <c r="E685" s="33"/>
      <c r="F685" s="33"/>
      <c r="I685" s="78"/>
    </row>
    <row r="686" spans="3:9" ht="15.75" customHeight="1" x14ac:dyDescent="0.25">
      <c r="C686" s="32"/>
      <c r="D686" s="32"/>
      <c r="E686" s="33"/>
      <c r="F686" s="33"/>
      <c r="I686" s="78"/>
    </row>
    <row r="687" spans="3:9" ht="15.75" customHeight="1" x14ac:dyDescent="0.25">
      <c r="C687" s="32"/>
      <c r="D687" s="32"/>
      <c r="E687" s="33"/>
      <c r="F687" s="33"/>
      <c r="I687" s="78"/>
    </row>
    <row r="688" spans="3:9" ht="15.75" customHeight="1" x14ac:dyDescent="0.25">
      <c r="C688" s="32"/>
      <c r="D688" s="32"/>
      <c r="E688" s="33"/>
      <c r="F688" s="33"/>
      <c r="I688" s="78"/>
    </row>
    <row r="689" spans="3:9" ht="15.75" customHeight="1" x14ac:dyDescent="0.25">
      <c r="C689" s="32"/>
      <c r="D689" s="32"/>
      <c r="E689" s="33"/>
      <c r="F689" s="33"/>
      <c r="I689" s="78"/>
    </row>
    <row r="690" spans="3:9" ht="15.75" customHeight="1" x14ac:dyDescent="0.25">
      <c r="C690" s="32"/>
      <c r="D690" s="32"/>
      <c r="E690" s="33"/>
      <c r="F690" s="33"/>
      <c r="I690" s="78"/>
    </row>
    <row r="691" spans="3:9" ht="15.75" customHeight="1" x14ac:dyDescent="0.25">
      <c r="C691" s="32"/>
      <c r="D691" s="32"/>
      <c r="E691" s="33"/>
      <c r="F691" s="33"/>
      <c r="I691" s="78"/>
    </row>
    <row r="692" spans="3:9" ht="15.75" customHeight="1" x14ac:dyDescent="0.25">
      <c r="C692" s="32"/>
      <c r="D692" s="32"/>
      <c r="E692" s="33"/>
      <c r="F692" s="33"/>
      <c r="I692" s="78"/>
    </row>
    <row r="693" spans="3:9" ht="15.75" customHeight="1" x14ac:dyDescent="0.25">
      <c r="C693" s="32"/>
      <c r="D693" s="32"/>
      <c r="E693" s="33"/>
      <c r="F693" s="33"/>
      <c r="I693" s="78"/>
    </row>
    <row r="694" spans="3:9" ht="15.75" customHeight="1" x14ac:dyDescent="0.25">
      <c r="C694" s="32"/>
      <c r="D694" s="32"/>
      <c r="E694" s="33"/>
      <c r="F694" s="33"/>
      <c r="I694" s="78"/>
    </row>
    <row r="695" spans="3:9" ht="15.75" customHeight="1" x14ac:dyDescent="0.25">
      <c r="C695" s="32"/>
      <c r="D695" s="32"/>
      <c r="E695" s="33"/>
      <c r="F695" s="33"/>
      <c r="I695" s="78"/>
    </row>
    <row r="696" spans="3:9" ht="15.75" customHeight="1" x14ac:dyDescent="0.25">
      <c r="C696" s="32"/>
      <c r="D696" s="32"/>
      <c r="E696" s="33"/>
      <c r="F696" s="33"/>
      <c r="I696" s="78"/>
    </row>
    <row r="697" spans="3:9" ht="15.75" customHeight="1" x14ac:dyDescent="0.25">
      <c r="C697" s="32"/>
      <c r="D697" s="32"/>
      <c r="E697" s="33"/>
      <c r="F697" s="33"/>
      <c r="I697" s="78"/>
    </row>
    <row r="698" spans="3:9" ht="15.75" customHeight="1" x14ac:dyDescent="0.25">
      <c r="C698" s="32"/>
      <c r="D698" s="32"/>
      <c r="E698" s="33"/>
      <c r="F698" s="33"/>
      <c r="I698" s="78"/>
    </row>
    <row r="699" spans="3:9" ht="15.75" customHeight="1" x14ac:dyDescent="0.25">
      <c r="C699" s="32"/>
      <c r="D699" s="32"/>
      <c r="E699" s="33"/>
      <c r="F699" s="33"/>
      <c r="I699" s="78"/>
    </row>
    <row r="700" spans="3:9" ht="15.75" customHeight="1" x14ac:dyDescent="0.25">
      <c r="C700" s="32"/>
      <c r="D700" s="32"/>
      <c r="E700" s="33"/>
      <c r="F700" s="33"/>
      <c r="I700" s="78"/>
    </row>
    <row r="701" spans="3:9" ht="15.75" customHeight="1" x14ac:dyDescent="0.25">
      <c r="C701" s="32"/>
      <c r="D701" s="32"/>
      <c r="E701" s="33"/>
      <c r="F701" s="33"/>
      <c r="I701" s="78"/>
    </row>
    <row r="702" spans="3:9" ht="15.75" customHeight="1" x14ac:dyDescent="0.25">
      <c r="C702" s="32"/>
      <c r="D702" s="32"/>
      <c r="E702" s="33"/>
      <c r="F702" s="33"/>
      <c r="I702" s="78"/>
    </row>
    <row r="703" spans="3:9" ht="15.75" customHeight="1" x14ac:dyDescent="0.25">
      <c r="C703" s="32"/>
      <c r="D703" s="32"/>
      <c r="E703" s="33"/>
      <c r="F703" s="33"/>
      <c r="I703" s="78"/>
    </row>
    <row r="704" spans="3:9" ht="15.75" customHeight="1" x14ac:dyDescent="0.25">
      <c r="C704" s="32"/>
      <c r="D704" s="32"/>
      <c r="E704" s="33"/>
      <c r="F704" s="33"/>
      <c r="I704" s="78"/>
    </row>
    <row r="705" spans="3:9" ht="15.75" customHeight="1" x14ac:dyDescent="0.25">
      <c r="C705" s="32"/>
      <c r="D705" s="32"/>
      <c r="E705" s="33"/>
      <c r="F705" s="33"/>
      <c r="I705" s="78"/>
    </row>
    <row r="706" spans="3:9" ht="15.75" customHeight="1" x14ac:dyDescent="0.25">
      <c r="C706" s="32"/>
      <c r="D706" s="32"/>
      <c r="E706" s="33"/>
      <c r="F706" s="33"/>
      <c r="I706" s="78"/>
    </row>
    <row r="707" spans="3:9" ht="15.75" customHeight="1" x14ac:dyDescent="0.25">
      <c r="C707" s="32"/>
      <c r="D707" s="32"/>
      <c r="E707" s="33"/>
      <c r="F707" s="33"/>
      <c r="I707" s="78"/>
    </row>
    <row r="708" spans="3:9" ht="15.75" customHeight="1" x14ac:dyDescent="0.25">
      <c r="C708" s="32"/>
      <c r="D708" s="32"/>
      <c r="E708" s="33"/>
      <c r="F708" s="33"/>
      <c r="I708" s="78"/>
    </row>
    <row r="709" spans="3:9" ht="15.75" customHeight="1" x14ac:dyDescent="0.25">
      <c r="C709" s="32"/>
      <c r="D709" s="32"/>
      <c r="E709" s="33"/>
      <c r="F709" s="33"/>
      <c r="I709" s="78"/>
    </row>
    <row r="710" spans="3:9" ht="15.75" customHeight="1" x14ac:dyDescent="0.25">
      <c r="C710" s="32"/>
      <c r="D710" s="32"/>
      <c r="E710" s="33"/>
      <c r="F710" s="33"/>
      <c r="I710" s="78"/>
    </row>
    <row r="711" spans="3:9" ht="15.75" customHeight="1" x14ac:dyDescent="0.25">
      <c r="C711" s="32"/>
      <c r="D711" s="32"/>
      <c r="E711" s="33"/>
      <c r="F711" s="33"/>
      <c r="I711" s="78"/>
    </row>
    <row r="712" spans="3:9" ht="15.75" customHeight="1" x14ac:dyDescent="0.25">
      <c r="C712" s="32"/>
      <c r="D712" s="32"/>
      <c r="E712" s="33"/>
      <c r="F712" s="33"/>
      <c r="I712" s="78"/>
    </row>
    <row r="713" spans="3:9" ht="15.75" customHeight="1" x14ac:dyDescent="0.25">
      <c r="C713" s="32"/>
      <c r="D713" s="32"/>
      <c r="E713" s="33"/>
      <c r="F713" s="33"/>
      <c r="I713" s="78"/>
    </row>
    <row r="714" spans="3:9" ht="15.75" customHeight="1" x14ac:dyDescent="0.25">
      <c r="C714" s="32"/>
      <c r="D714" s="32"/>
      <c r="E714" s="33"/>
      <c r="F714" s="33"/>
      <c r="I714" s="78"/>
    </row>
    <row r="715" spans="3:9" ht="15.75" customHeight="1" x14ac:dyDescent="0.25">
      <c r="C715" s="32"/>
      <c r="D715" s="32"/>
      <c r="E715" s="33"/>
      <c r="F715" s="33"/>
      <c r="I715" s="78"/>
    </row>
    <row r="716" spans="3:9" ht="15.75" customHeight="1" x14ac:dyDescent="0.25">
      <c r="C716" s="32"/>
      <c r="D716" s="32"/>
      <c r="E716" s="33"/>
      <c r="F716" s="33"/>
      <c r="I716" s="78"/>
    </row>
    <row r="717" spans="3:9" ht="15.75" customHeight="1" x14ac:dyDescent="0.25">
      <c r="C717" s="32"/>
      <c r="D717" s="32"/>
      <c r="E717" s="33"/>
      <c r="F717" s="33"/>
      <c r="I717" s="78"/>
    </row>
    <row r="718" spans="3:9" ht="15.75" customHeight="1" x14ac:dyDescent="0.25">
      <c r="C718" s="32"/>
      <c r="D718" s="32"/>
      <c r="E718" s="33"/>
      <c r="F718" s="33"/>
      <c r="I718" s="78"/>
    </row>
    <row r="719" spans="3:9" ht="15.75" customHeight="1" x14ac:dyDescent="0.25">
      <c r="C719" s="32"/>
      <c r="D719" s="32"/>
      <c r="E719" s="33"/>
      <c r="F719" s="33"/>
      <c r="I719" s="78"/>
    </row>
    <row r="720" spans="3:9" ht="15.75" customHeight="1" x14ac:dyDescent="0.25">
      <c r="C720" s="32"/>
      <c r="D720" s="32"/>
      <c r="E720" s="33"/>
      <c r="F720" s="33"/>
      <c r="I720" s="78"/>
    </row>
    <row r="721" spans="3:9" ht="15.75" customHeight="1" x14ac:dyDescent="0.25">
      <c r="C721" s="32"/>
      <c r="D721" s="32"/>
      <c r="E721" s="33"/>
      <c r="F721" s="33"/>
      <c r="I721" s="78"/>
    </row>
    <row r="722" spans="3:9" ht="15.75" customHeight="1" x14ac:dyDescent="0.25">
      <c r="C722" s="32"/>
      <c r="D722" s="32"/>
      <c r="E722" s="33"/>
      <c r="F722" s="33"/>
      <c r="I722" s="78"/>
    </row>
    <row r="723" spans="3:9" ht="15.75" customHeight="1" x14ac:dyDescent="0.25">
      <c r="C723" s="32"/>
      <c r="D723" s="32"/>
      <c r="E723" s="33"/>
      <c r="F723" s="33"/>
      <c r="I723" s="78"/>
    </row>
    <row r="724" spans="3:9" ht="15.75" customHeight="1" x14ac:dyDescent="0.25">
      <c r="C724" s="32"/>
      <c r="D724" s="32"/>
      <c r="E724" s="33"/>
      <c r="F724" s="33"/>
      <c r="I724" s="78"/>
    </row>
    <row r="725" spans="3:9" ht="15.75" customHeight="1" x14ac:dyDescent="0.25">
      <c r="C725" s="32"/>
      <c r="D725" s="32"/>
      <c r="E725" s="33"/>
      <c r="F725" s="33"/>
      <c r="I725" s="78"/>
    </row>
    <row r="726" spans="3:9" ht="15.75" customHeight="1" x14ac:dyDescent="0.25">
      <c r="C726" s="32"/>
      <c r="D726" s="32"/>
      <c r="E726" s="33"/>
      <c r="F726" s="33"/>
      <c r="I726" s="78"/>
    </row>
    <row r="727" spans="3:9" ht="15.75" customHeight="1" x14ac:dyDescent="0.25">
      <c r="C727" s="32"/>
      <c r="D727" s="32"/>
      <c r="E727" s="33"/>
      <c r="F727" s="33"/>
      <c r="I727" s="78"/>
    </row>
    <row r="728" spans="3:9" ht="15.75" customHeight="1" x14ac:dyDescent="0.25">
      <c r="C728" s="32"/>
      <c r="D728" s="32"/>
      <c r="E728" s="33"/>
      <c r="F728" s="33"/>
      <c r="I728" s="78"/>
    </row>
    <row r="729" spans="3:9" ht="15.75" customHeight="1" x14ac:dyDescent="0.25">
      <c r="C729" s="32"/>
      <c r="D729" s="32"/>
      <c r="E729" s="33"/>
      <c r="F729" s="33"/>
      <c r="I729" s="78"/>
    </row>
    <row r="730" spans="3:9" ht="15.75" customHeight="1" x14ac:dyDescent="0.25">
      <c r="C730" s="32"/>
      <c r="D730" s="32"/>
      <c r="E730" s="33"/>
      <c r="F730" s="33"/>
      <c r="I730" s="78"/>
    </row>
    <row r="731" spans="3:9" ht="15.75" customHeight="1" x14ac:dyDescent="0.25">
      <c r="C731" s="32"/>
      <c r="D731" s="32"/>
      <c r="E731" s="33"/>
      <c r="F731" s="33"/>
      <c r="I731" s="78"/>
    </row>
    <row r="732" spans="3:9" ht="15.75" customHeight="1" x14ac:dyDescent="0.25">
      <c r="C732" s="32"/>
      <c r="D732" s="32"/>
      <c r="E732" s="33"/>
      <c r="F732" s="33"/>
      <c r="I732" s="78"/>
    </row>
    <row r="733" spans="3:9" ht="15.75" customHeight="1" x14ac:dyDescent="0.25">
      <c r="C733" s="32"/>
      <c r="D733" s="32"/>
      <c r="E733" s="33"/>
      <c r="F733" s="33"/>
      <c r="I733" s="78"/>
    </row>
    <row r="734" spans="3:9" ht="15.75" customHeight="1" x14ac:dyDescent="0.25">
      <c r="C734" s="32"/>
      <c r="D734" s="32"/>
      <c r="E734" s="33"/>
      <c r="F734" s="33"/>
      <c r="I734" s="78"/>
    </row>
    <row r="735" spans="3:9" ht="15.75" customHeight="1" x14ac:dyDescent="0.25">
      <c r="C735" s="32"/>
      <c r="D735" s="32"/>
      <c r="E735" s="33"/>
      <c r="F735" s="33"/>
      <c r="I735" s="78"/>
    </row>
    <row r="736" spans="3:9" ht="15.75" customHeight="1" x14ac:dyDescent="0.25">
      <c r="C736" s="32"/>
      <c r="D736" s="32"/>
      <c r="E736" s="33"/>
      <c r="F736" s="33"/>
      <c r="I736" s="78"/>
    </row>
    <row r="737" spans="3:9" ht="15.75" customHeight="1" x14ac:dyDescent="0.25">
      <c r="C737" s="32"/>
      <c r="D737" s="32"/>
      <c r="E737" s="33"/>
      <c r="F737" s="33"/>
      <c r="I737" s="78"/>
    </row>
    <row r="738" spans="3:9" ht="15.75" customHeight="1" x14ac:dyDescent="0.25">
      <c r="C738" s="32"/>
      <c r="D738" s="32"/>
      <c r="E738" s="33"/>
      <c r="F738" s="33"/>
      <c r="I738" s="78"/>
    </row>
    <row r="739" spans="3:9" ht="15.75" customHeight="1" x14ac:dyDescent="0.25">
      <c r="C739" s="32"/>
      <c r="D739" s="32"/>
      <c r="E739" s="33"/>
      <c r="F739" s="33"/>
      <c r="I739" s="78"/>
    </row>
    <row r="740" spans="3:9" ht="15.75" customHeight="1" x14ac:dyDescent="0.25">
      <c r="C740" s="32"/>
      <c r="D740" s="32"/>
      <c r="E740" s="33"/>
      <c r="F740" s="33"/>
      <c r="I740" s="78"/>
    </row>
    <row r="741" spans="3:9" ht="15.75" customHeight="1" x14ac:dyDescent="0.25">
      <c r="C741" s="32"/>
      <c r="D741" s="32"/>
      <c r="E741" s="33"/>
      <c r="F741" s="33"/>
      <c r="I741" s="78"/>
    </row>
    <row r="742" spans="3:9" ht="15.75" customHeight="1" x14ac:dyDescent="0.25">
      <c r="C742" s="32"/>
      <c r="D742" s="32"/>
      <c r="E742" s="33"/>
      <c r="F742" s="33"/>
      <c r="I742" s="78"/>
    </row>
    <row r="743" spans="3:9" ht="15.75" customHeight="1" x14ac:dyDescent="0.25">
      <c r="C743" s="32"/>
      <c r="D743" s="32"/>
      <c r="E743" s="33"/>
      <c r="F743" s="33"/>
      <c r="I743" s="78"/>
    </row>
    <row r="744" spans="3:9" ht="15.75" customHeight="1" x14ac:dyDescent="0.25">
      <c r="C744" s="32"/>
      <c r="D744" s="32"/>
      <c r="E744" s="33"/>
      <c r="F744" s="33"/>
      <c r="I744" s="78"/>
    </row>
    <row r="745" spans="3:9" ht="15.75" customHeight="1" x14ac:dyDescent="0.25">
      <c r="C745" s="32"/>
      <c r="D745" s="32"/>
      <c r="E745" s="33"/>
      <c r="F745" s="33"/>
      <c r="I745" s="78"/>
    </row>
    <row r="746" spans="3:9" ht="15.75" customHeight="1" x14ac:dyDescent="0.25">
      <c r="C746" s="32"/>
      <c r="D746" s="32"/>
      <c r="E746" s="33"/>
      <c r="F746" s="33"/>
      <c r="I746" s="78"/>
    </row>
    <row r="747" spans="3:9" ht="15.75" customHeight="1" x14ac:dyDescent="0.25">
      <c r="C747" s="32"/>
      <c r="D747" s="32"/>
      <c r="E747" s="33"/>
      <c r="F747" s="33"/>
      <c r="I747" s="78"/>
    </row>
    <row r="748" spans="3:9" ht="15.75" customHeight="1" x14ac:dyDescent="0.25">
      <c r="C748" s="32"/>
      <c r="D748" s="32"/>
      <c r="E748" s="33"/>
      <c r="F748" s="33"/>
      <c r="I748" s="78"/>
    </row>
    <row r="749" spans="3:9" ht="15.75" customHeight="1" x14ac:dyDescent="0.25">
      <c r="C749" s="32"/>
      <c r="D749" s="32"/>
      <c r="E749" s="33"/>
      <c r="F749" s="33"/>
      <c r="I749" s="78"/>
    </row>
    <row r="750" spans="3:9" ht="15.75" customHeight="1" x14ac:dyDescent="0.25">
      <c r="C750" s="32"/>
      <c r="D750" s="32"/>
      <c r="E750" s="33"/>
      <c r="F750" s="33"/>
      <c r="I750" s="78"/>
    </row>
    <row r="751" spans="3:9" ht="15.75" customHeight="1" x14ac:dyDescent="0.25">
      <c r="C751" s="32"/>
      <c r="D751" s="32"/>
      <c r="E751" s="33"/>
      <c r="F751" s="33"/>
      <c r="I751" s="78"/>
    </row>
    <row r="752" spans="3:9" ht="15.75" customHeight="1" x14ac:dyDescent="0.25">
      <c r="C752" s="32"/>
      <c r="D752" s="32"/>
      <c r="E752" s="33"/>
      <c r="F752" s="33"/>
      <c r="I752" s="78"/>
    </row>
    <row r="753" spans="3:9" ht="15.75" customHeight="1" x14ac:dyDescent="0.25">
      <c r="C753" s="32"/>
      <c r="D753" s="32"/>
      <c r="E753" s="33"/>
      <c r="F753" s="33"/>
      <c r="I753" s="78"/>
    </row>
    <row r="754" spans="3:9" ht="15.75" customHeight="1" x14ac:dyDescent="0.25">
      <c r="C754" s="32"/>
      <c r="D754" s="32"/>
      <c r="E754" s="33"/>
      <c r="F754" s="33"/>
      <c r="I754" s="78"/>
    </row>
    <row r="755" spans="3:9" ht="15.75" customHeight="1" x14ac:dyDescent="0.25">
      <c r="C755" s="32"/>
      <c r="D755" s="32"/>
      <c r="E755" s="33"/>
      <c r="F755" s="33"/>
      <c r="I755" s="78"/>
    </row>
    <row r="756" spans="3:9" ht="15.75" customHeight="1" x14ac:dyDescent="0.25">
      <c r="C756" s="32"/>
      <c r="D756" s="32"/>
      <c r="E756" s="33"/>
      <c r="F756" s="33"/>
      <c r="I756" s="78"/>
    </row>
    <row r="757" spans="3:9" ht="15.75" customHeight="1" x14ac:dyDescent="0.25">
      <c r="C757" s="32"/>
      <c r="D757" s="32"/>
      <c r="E757" s="33"/>
      <c r="F757" s="33"/>
      <c r="I757" s="78"/>
    </row>
    <row r="758" spans="3:9" ht="15.75" customHeight="1" x14ac:dyDescent="0.25">
      <c r="C758" s="32"/>
      <c r="D758" s="32"/>
      <c r="E758" s="33"/>
      <c r="F758" s="33"/>
      <c r="I758" s="78"/>
    </row>
    <row r="759" spans="3:9" ht="15.75" customHeight="1" x14ac:dyDescent="0.25">
      <c r="C759" s="32"/>
      <c r="D759" s="32"/>
      <c r="E759" s="33"/>
      <c r="F759" s="33"/>
      <c r="I759" s="78"/>
    </row>
    <row r="760" spans="3:9" ht="15.75" customHeight="1" x14ac:dyDescent="0.25">
      <c r="C760" s="32"/>
      <c r="D760" s="32"/>
      <c r="E760" s="33"/>
      <c r="F760" s="33"/>
      <c r="I760" s="78"/>
    </row>
    <row r="761" spans="3:9" ht="15.75" customHeight="1" x14ac:dyDescent="0.25">
      <c r="C761" s="32"/>
      <c r="D761" s="32"/>
      <c r="E761" s="33"/>
      <c r="F761" s="33"/>
      <c r="I761" s="78"/>
    </row>
    <row r="762" spans="3:9" ht="15.75" customHeight="1" x14ac:dyDescent="0.25">
      <c r="C762" s="32"/>
      <c r="D762" s="32"/>
      <c r="E762" s="33"/>
      <c r="F762" s="33"/>
      <c r="I762" s="78"/>
    </row>
    <row r="763" spans="3:9" ht="15.75" customHeight="1" x14ac:dyDescent="0.25">
      <c r="C763" s="32"/>
      <c r="D763" s="32"/>
      <c r="E763" s="33"/>
      <c r="F763" s="33"/>
      <c r="I763" s="78"/>
    </row>
    <row r="764" spans="3:9" ht="15.75" customHeight="1" x14ac:dyDescent="0.25">
      <c r="C764" s="32"/>
      <c r="D764" s="32"/>
      <c r="E764" s="33"/>
      <c r="F764" s="33"/>
      <c r="I764" s="78"/>
    </row>
    <row r="765" spans="3:9" ht="15.75" customHeight="1" x14ac:dyDescent="0.25">
      <c r="C765" s="32"/>
      <c r="D765" s="32"/>
      <c r="E765" s="33"/>
      <c r="F765" s="33"/>
      <c r="I765" s="78"/>
    </row>
    <row r="766" spans="3:9" ht="15.75" customHeight="1" x14ac:dyDescent="0.25">
      <c r="C766" s="32"/>
      <c r="D766" s="32"/>
      <c r="E766" s="33"/>
      <c r="F766" s="33"/>
      <c r="I766" s="78"/>
    </row>
    <row r="767" spans="3:9" ht="15.75" customHeight="1" x14ac:dyDescent="0.25">
      <c r="C767" s="32"/>
      <c r="D767" s="32"/>
      <c r="E767" s="33"/>
      <c r="F767" s="33"/>
      <c r="I767" s="78"/>
    </row>
    <row r="768" spans="3:9" ht="15.75" customHeight="1" x14ac:dyDescent="0.25">
      <c r="C768" s="32"/>
      <c r="D768" s="32"/>
      <c r="E768" s="33"/>
      <c r="F768" s="33"/>
      <c r="I768" s="78"/>
    </row>
    <row r="769" spans="3:9" ht="15.75" customHeight="1" x14ac:dyDescent="0.25">
      <c r="C769" s="32"/>
      <c r="D769" s="32"/>
      <c r="E769" s="33"/>
      <c r="F769" s="33"/>
      <c r="I769" s="78"/>
    </row>
    <row r="770" spans="3:9" ht="15.75" customHeight="1" x14ac:dyDescent="0.25">
      <c r="C770" s="32"/>
      <c r="D770" s="32"/>
      <c r="E770" s="33"/>
      <c r="F770" s="33"/>
      <c r="I770" s="78"/>
    </row>
    <row r="771" spans="3:9" ht="15.75" customHeight="1" x14ac:dyDescent="0.25">
      <c r="C771" s="32"/>
      <c r="D771" s="32"/>
      <c r="E771" s="33"/>
      <c r="F771" s="33"/>
      <c r="I771" s="78"/>
    </row>
    <row r="772" spans="3:9" ht="15.75" customHeight="1" x14ac:dyDescent="0.25">
      <c r="C772" s="32"/>
      <c r="D772" s="32"/>
      <c r="E772" s="33"/>
      <c r="F772" s="33"/>
      <c r="I772" s="78"/>
    </row>
    <row r="773" spans="3:9" ht="15.75" customHeight="1" x14ac:dyDescent="0.25">
      <c r="C773" s="32"/>
      <c r="D773" s="32"/>
      <c r="E773" s="33"/>
      <c r="F773" s="33"/>
      <c r="I773" s="78"/>
    </row>
    <row r="774" spans="3:9" ht="15.75" customHeight="1" x14ac:dyDescent="0.25">
      <c r="C774" s="32"/>
      <c r="D774" s="32"/>
      <c r="E774" s="33"/>
      <c r="F774" s="33"/>
      <c r="I774" s="78"/>
    </row>
    <row r="775" spans="3:9" ht="15.75" customHeight="1" x14ac:dyDescent="0.25">
      <c r="C775" s="32"/>
      <c r="D775" s="32"/>
      <c r="E775" s="33"/>
      <c r="F775" s="33"/>
      <c r="I775" s="78"/>
    </row>
    <row r="776" spans="3:9" ht="15.75" customHeight="1" x14ac:dyDescent="0.25">
      <c r="C776" s="32"/>
      <c r="D776" s="32"/>
      <c r="E776" s="33"/>
      <c r="F776" s="33"/>
      <c r="I776" s="78"/>
    </row>
    <row r="777" spans="3:9" ht="15.75" customHeight="1" x14ac:dyDescent="0.25">
      <c r="C777" s="32"/>
      <c r="D777" s="32"/>
      <c r="E777" s="33"/>
      <c r="F777" s="33"/>
      <c r="I777" s="78"/>
    </row>
    <row r="778" spans="3:9" ht="15.75" customHeight="1" x14ac:dyDescent="0.25">
      <c r="C778" s="32"/>
      <c r="D778" s="32"/>
      <c r="E778" s="33"/>
      <c r="F778" s="33"/>
      <c r="I778" s="78"/>
    </row>
    <row r="779" spans="3:9" ht="15.75" customHeight="1" x14ac:dyDescent="0.25">
      <c r="C779" s="32"/>
      <c r="D779" s="32"/>
      <c r="E779" s="33"/>
      <c r="F779" s="33"/>
      <c r="I779" s="78"/>
    </row>
    <row r="780" spans="3:9" ht="15.75" customHeight="1" x14ac:dyDescent="0.25">
      <c r="C780" s="32"/>
      <c r="D780" s="32"/>
      <c r="E780" s="33"/>
      <c r="F780" s="33"/>
      <c r="I780" s="78"/>
    </row>
    <row r="781" spans="3:9" ht="15.75" customHeight="1" x14ac:dyDescent="0.25">
      <c r="C781" s="32"/>
      <c r="D781" s="32"/>
      <c r="E781" s="33"/>
      <c r="F781" s="33"/>
      <c r="I781" s="78"/>
    </row>
    <row r="782" spans="3:9" ht="15.75" customHeight="1" x14ac:dyDescent="0.25">
      <c r="C782" s="32"/>
      <c r="D782" s="32"/>
      <c r="E782" s="33"/>
      <c r="F782" s="33"/>
      <c r="I782" s="78"/>
    </row>
    <row r="783" spans="3:9" ht="15.75" customHeight="1" x14ac:dyDescent="0.25">
      <c r="C783" s="32"/>
      <c r="D783" s="32"/>
      <c r="E783" s="33"/>
      <c r="F783" s="33"/>
      <c r="I783" s="78"/>
    </row>
    <row r="784" spans="3:9" ht="15.75" customHeight="1" x14ac:dyDescent="0.25">
      <c r="C784" s="32"/>
      <c r="D784" s="32"/>
      <c r="E784" s="33"/>
      <c r="F784" s="33"/>
      <c r="I784" s="78"/>
    </row>
    <row r="785" spans="3:9" ht="15.75" customHeight="1" x14ac:dyDescent="0.25">
      <c r="C785" s="32"/>
      <c r="D785" s="32"/>
      <c r="E785" s="33"/>
      <c r="F785" s="33"/>
      <c r="I785" s="78"/>
    </row>
    <row r="786" spans="3:9" ht="15.75" customHeight="1" x14ac:dyDescent="0.25">
      <c r="C786" s="32"/>
      <c r="D786" s="32"/>
      <c r="E786" s="33"/>
      <c r="F786" s="33"/>
      <c r="I786" s="78"/>
    </row>
    <row r="787" spans="3:9" ht="15.75" customHeight="1" x14ac:dyDescent="0.25">
      <c r="C787" s="32"/>
      <c r="D787" s="32"/>
      <c r="E787" s="33"/>
      <c r="F787" s="33"/>
      <c r="I787" s="78"/>
    </row>
    <row r="788" spans="3:9" ht="15.75" customHeight="1" x14ac:dyDescent="0.25">
      <c r="C788" s="32"/>
      <c r="D788" s="32"/>
      <c r="E788" s="33"/>
      <c r="F788" s="33"/>
      <c r="I788" s="78"/>
    </row>
    <row r="789" spans="3:9" ht="15.75" customHeight="1" x14ac:dyDescent="0.25">
      <c r="C789" s="32"/>
      <c r="D789" s="32"/>
      <c r="E789" s="33"/>
      <c r="F789" s="33"/>
      <c r="I789" s="78"/>
    </row>
    <row r="790" spans="3:9" ht="15.75" customHeight="1" x14ac:dyDescent="0.25">
      <c r="C790" s="32"/>
      <c r="D790" s="32"/>
      <c r="E790" s="33"/>
      <c r="F790" s="33"/>
      <c r="I790" s="78"/>
    </row>
    <row r="791" spans="3:9" ht="15.75" customHeight="1" x14ac:dyDescent="0.25">
      <c r="C791" s="32"/>
      <c r="D791" s="32"/>
      <c r="E791" s="33"/>
      <c r="F791" s="33"/>
      <c r="I791" s="78"/>
    </row>
    <row r="792" spans="3:9" ht="15.75" customHeight="1" x14ac:dyDescent="0.25">
      <c r="C792" s="32"/>
      <c r="D792" s="32"/>
      <c r="E792" s="33"/>
      <c r="F792" s="33"/>
      <c r="I792" s="78"/>
    </row>
    <row r="793" spans="3:9" ht="15.75" customHeight="1" x14ac:dyDescent="0.25">
      <c r="C793" s="32"/>
      <c r="D793" s="32"/>
      <c r="E793" s="33"/>
      <c r="F793" s="33"/>
      <c r="I793" s="78"/>
    </row>
    <row r="794" spans="3:9" ht="15.75" customHeight="1" x14ac:dyDescent="0.25">
      <c r="C794" s="32"/>
      <c r="D794" s="32"/>
      <c r="E794" s="33"/>
      <c r="F794" s="33"/>
      <c r="I794" s="78"/>
    </row>
    <row r="795" spans="3:9" ht="15.75" customHeight="1" x14ac:dyDescent="0.25">
      <c r="C795" s="32"/>
      <c r="D795" s="32"/>
      <c r="E795" s="33"/>
      <c r="F795" s="33"/>
      <c r="I795" s="78"/>
    </row>
    <row r="796" spans="3:9" ht="15.75" customHeight="1" x14ac:dyDescent="0.25">
      <c r="C796" s="32"/>
      <c r="D796" s="32"/>
      <c r="E796" s="33"/>
      <c r="F796" s="33"/>
      <c r="I796" s="78"/>
    </row>
    <row r="797" spans="3:9" ht="15.75" customHeight="1" x14ac:dyDescent="0.25">
      <c r="C797" s="32"/>
      <c r="D797" s="32"/>
      <c r="E797" s="33"/>
      <c r="F797" s="33"/>
      <c r="I797" s="78"/>
    </row>
    <row r="798" spans="3:9" ht="15.75" customHeight="1" x14ac:dyDescent="0.25">
      <c r="C798" s="32"/>
      <c r="D798" s="32"/>
      <c r="E798" s="33"/>
      <c r="F798" s="33"/>
      <c r="I798" s="78"/>
    </row>
    <row r="799" spans="3:9" ht="15.75" customHeight="1" x14ac:dyDescent="0.25">
      <c r="C799" s="32"/>
      <c r="D799" s="32"/>
      <c r="E799" s="33"/>
      <c r="F799" s="33"/>
      <c r="I799" s="78"/>
    </row>
    <row r="800" spans="3:9" ht="15.75" customHeight="1" x14ac:dyDescent="0.25">
      <c r="C800" s="32"/>
      <c r="D800" s="32"/>
      <c r="E800" s="33"/>
      <c r="F800" s="33"/>
      <c r="I800" s="78"/>
    </row>
    <row r="801" spans="3:9" ht="15.75" customHeight="1" x14ac:dyDescent="0.25">
      <c r="C801" s="32"/>
      <c r="D801" s="32"/>
      <c r="E801" s="33"/>
      <c r="F801" s="33"/>
      <c r="I801" s="78"/>
    </row>
    <row r="802" spans="3:9" ht="15.75" customHeight="1" x14ac:dyDescent="0.25">
      <c r="C802" s="32"/>
      <c r="D802" s="32"/>
      <c r="E802" s="33"/>
      <c r="F802" s="33"/>
      <c r="I802" s="78"/>
    </row>
    <row r="803" spans="3:9" ht="15.75" customHeight="1" x14ac:dyDescent="0.25">
      <c r="C803" s="32"/>
      <c r="D803" s="32"/>
      <c r="E803" s="33"/>
      <c r="F803" s="33"/>
      <c r="I803" s="78"/>
    </row>
    <row r="804" spans="3:9" ht="15.75" customHeight="1" x14ac:dyDescent="0.25">
      <c r="C804" s="32"/>
      <c r="D804" s="32"/>
      <c r="E804" s="33"/>
      <c r="F804" s="33"/>
      <c r="I804" s="78"/>
    </row>
    <row r="805" spans="3:9" ht="15.75" customHeight="1" x14ac:dyDescent="0.25">
      <c r="C805" s="32"/>
      <c r="D805" s="32"/>
      <c r="E805" s="33"/>
      <c r="F805" s="33"/>
      <c r="I805" s="78"/>
    </row>
    <row r="806" spans="3:9" ht="15.75" customHeight="1" x14ac:dyDescent="0.25">
      <c r="C806" s="32"/>
      <c r="D806" s="32"/>
      <c r="E806" s="33"/>
      <c r="F806" s="33"/>
      <c r="I806" s="78"/>
    </row>
    <row r="807" spans="3:9" ht="15.75" customHeight="1" x14ac:dyDescent="0.25">
      <c r="C807" s="32"/>
      <c r="D807" s="32"/>
      <c r="E807" s="33"/>
      <c r="F807" s="33"/>
      <c r="I807" s="78"/>
    </row>
    <row r="808" spans="3:9" ht="15.75" customHeight="1" x14ac:dyDescent="0.25">
      <c r="C808" s="32"/>
      <c r="D808" s="32"/>
      <c r="E808" s="33"/>
      <c r="F808" s="33"/>
      <c r="I808" s="78"/>
    </row>
    <row r="809" spans="3:9" ht="15.75" customHeight="1" x14ac:dyDescent="0.25">
      <c r="C809" s="32"/>
      <c r="D809" s="32"/>
      <c r="E809" s="33"/>
      <c r="F809" s="33"/>
      <c r="I809" s="78"/>
    </row>
    <row r="810" spans="3:9" ht="15.75" customHeight="1" x14ac:dyDescent="0.25">
      <c r="C810" s="32"/>
      <c r="D810" s="32"/>
      <c r="E810" s="33"/>
      <c r="F810" s="33"/>
      <c r="I810" s="78"/>
    </row>
    <row r="811" spans="3:9" ht="15.75" customHeight="1" x14ac:dyDescent="0.25">
      <c r="C811" s="32"/>
      <c r="D811" s="32"/>
      <c r="E811" s="33"/>
      <c r="F811" s="33"/>
      <c r="I811" s="78"/>
    </row>
    <row r="812" spans="3:9" ht="15.75" customHeight="1" x14ac:dyDescent="0.25">
      <c r="C812" s="32"/>
      <c r="D812" s="32"/>
      <c r="E812" s="33"/>
      <c r="F812" s="33"/>
      <c r="I812" s="78"/>
    </row>
    <row r="813" spans="3:9" ht="15.75" customHeight="1" x14ac:dyDescent="0.25">
      <c r="C813" s="32"/>
      <c r="D813" s="32"/>
      <c r="E813" s="33"/>
      <c r="F813" s="33"/>
      <c r="I813" s="78"/>
    </row>
    <row r="814" spans="3:9" ht="15.75" customHeight="1" x14ac:dyDescent="0.25">
      <c r="C814" s="32"/>
      <c r="D814" s="32"/>
      <c r="E814" s="33"/>
      <c r="F814" s="33"/>
      <c r="I814" s="78"/>
    </row>
    <row r="815" spans="3:9" ht="15.75" customHeight="1" x14ac:dyDescent="0.25">
      <c r="C815" s="32"/>
      <c r="D815" s="32"/>
      <c r="E815" s="33"/>
      <c r="F815" s="33"/>
      <c r="I815" s="78"/>
    </row>
    <row r="816" spans="3:9" ht="15.75" customHeight="1" x14ac:dyDescent="0.25">
      <c r="C816" s="32"/>
      <c r="D816" s="32"/>
      <c r="E816" s="33"/>
      <c r="F816" s="33"/>
      <c r="I816" s="78"/>
    </row>
    <row r="817" spans="3:9" ht="15.75" customHeight="1" x14ac:dyDescent="0.25">
      <c r="C817" s="32"/>
      <c r="D817" s="32"/>
      <c r="E817" s="33"/>
      <c r="F817" s="33"/>
      <c r="I817" s="78"/>
    </row>
    <row r="818" spans="3:9" ht="15.75" customHeight="1" x14ac:dyDescent="0.25">
      <c r="C818" s="32"/>
      <c r="D818" s="32"/>
      <c r="E818" s="33"/>
      <c r="F818" s="33"/>
      <c r="I818" s="78"/>
    </row>
    <row r="819" spans="3:9" ht="15.75" customHeight="1" x14ac:dyDescent="0.25">
      <c r="C819" s="32"/>
      <c r="D819" s="32"/>
      <c r="E819" s="33"/>
      <c r="F819" s="33"/>
      <c r="I819" s="78"/>
    </row>
    <row r="820" spans="3:9" ht="15.75" customHeight="1" x14ac:dyDescent="0.25">
      <c r="C820" s="32"/>
      <c r="D820" s="32"/>
      <c r="E820" s="33"/>
      <c r="F820" s="33"/>
      <c r="I820" s="78"/>
    </row>
    <row r="821" spans="3:9" ht="15.75" customHeight="1" x14ac:dyDescent="0.25">
      <c r="C821" s="32"/>
      <c r="D821" s="32"/>
      <c r="E821" s="33"/>
      <c r="F821" s="33"/>
      <c r="I821" s="78"/>
    </row>
    <row r="822" spans="3:9" ht="15.75" customHeight="1" x14ac:dyDescent="0.25">
      <c r="C822" s="32"/>
      <c r="D822" s="32"/>
      <c r="E822" s="33"/>
      <c r="F822" s="33"/>
      <c r="I822" s="78"/>
    </row>
    <row r="823" spans="3:9" ht="15.75" customHeight="1" x14ac:dyDescent="0.25">
      <c r="C823" s="32"/>
      <c r="D823" s="32"/>
      <c r="E823" s="33"/>
      <c r="F823" s="33"/>
      <c r="I823" s="78"/>
    </row>
    <row r="824" spans="3:9" ht="15.75" customHeight="1" x14ac:dyDescent="0.25">
      <c r="C824" s="32"/>
      <c r="D824" s="32"/>
      <c r="E824" s="33"/>
      <c r="F824" s="33"/>
      <c r="I824" s="78"/>
    </row>
    <row r="825" spans="3:9" ht="15.75" customHeight="1" x14ac:dyDescent="0.25">
      <c r="C825" s="32"/>
      <c r="D825" s="32"/>
      <c r="E825" s="33"/>
      <c r="F825" s="33"/>
      <c r="I825" s="78"/>
    </row>
    <row r="826" spans="3:9" ht="15.75" customHeight="1" x14ac:dyDescent="0.25">
      <c r="C826" s="32"/>
      <c r="D826" s="32"/>
      <c r="E826" s="33"/>
      <c r="F826" s="33"/>
      <c r="I826" s="78"/>
    </row>
    <row r="827" spans="3:9" ht="15.75" customHeight="1" x14ac:dyDescent="0.25">
      <c r="C827" s="32"/>
      <c r="D827" s="32"/>
      <c r="E827" s="33"/>
      <c r="F827" s="33"/>
      <c r="I827" s="78"/>
    </row>
    <row r="828" spans="3:9" ht="15.75" customHeight="1" x14ac:dyDescent="0.25">
      <c r="C828" s="32"/>
      <c r="D828" s="32"/>
      <c r="E828" s="33"/>
      <c r="F828" s="33"/>
      <c r="I828" s="78"/>
    </row>
    <row r="829" spans="3:9" ht="15.75" customHeight="1" x14ac:dyDescent="0.25">
      <c r="C829" s="32"/>
      <c r="D829" s="32"/>
      <c r="E829" s="33"/>
      <c r="F829" s="33"/>
      <c r="I829" s="78"/>
    </row>
    <row r="830" spans="3:9" ht="15.75" customHeight="1" x14ac:dyDescent="0.25">
      <c r="C830" s="32"/>
      <c r="D830" s="32"/>
      <c r="E830" s="33"/>
      <c r="F830" s="33"/>
      <c r="I830" s="78"/>
    </row>
    <row r="831" spans="3:9" ht="15.75" customHeight="1" x14ac:dyDescent="0.25">
      <c r="C831" s="32"/>
      <c r="D831" s="32"/>
      <c r="E831" s="33"/>
      <c r="F831" s="33"/>
      <c r="I831" s="78"/>
    </row>
    <row r="832" spans="3:9" ht="15.75" customHeight="1" x14ac:dyDescent="0.25">
      <c r="C832" s="32"/>
      <c r="D832" s="32"/>
      <c r="E832" s="33"/>
      <c r="F832" s="33"/>
      <c r="I832" s="78"/>
    </row>
    <row r="833" spans="3:9" ht="15.75" customHeight="1" x14ac:dyDescent="0.25">
      <c r="C833" s="32"/>
      <c r="D833" s="32"/>
      <c r="E833" s="33"/>
      <c r="F833" s="33"/>
      <c r="I833" s="78"/>
    </row>
    <row r="834" spans="3:9" ht="15.75" customHeight="1" x14ac:dyDescent="0.25">
      <c r="C834" s="32"/>
      <c r="D834" s="32"/>
      <c r="E834" s="33"/>
      <c r="F834" s="33"/>
      <c r="I834" s="78"/>
    </row>
    <row r="835" spans="3:9" ht="15.75" customHeight="1" x14ac:dyDescent="0.25">
      <c r="C835" s="32"/>
      <c r="D835" s="32"/>
      <c r="E835" s="33"/>
      <c r="F835" s="33"/>
      <c r="I835" s="78"/>
    </row>
    <row r="836" spans="3:9" ht="15.75" customHeight="1" x14ac:dyDescent="0.25">
      <c r="C836" s="32"/>
      <c r="D836" s="32"/>
      <c r="E836" s="33"/>
      <c r="F836" s="33"/>
      <c r="I836" s="78"/>
    </row>
    <row r="837" spans="3:9" ht="15.75" customHeight="1" x14ac:dyDescent="0.25">
      <c r="C837" s="32"/>
      <c r="D837" s="32"/>
      <c r="E837" s="33"/>
      <c r="F837" s="33"/>
      <c r="I837" s="78"/>
    </row>
    <row r="838" spans="3:9" ht="15.75" customHeight="1" x14ac:dyDescent="0.25">
      <c r="C838" s="32"/>
      <c r="D838" s="32"/>
      <c r="E838" s="33"/>
      <c r="F838" s="33"/>
      <c r="I838" s="78"/>
    </row>
    <row r="839" spans="3:9" ht="15.75" customHeight="1" x14ac:dyDescent="0.25">
      <c r="C839" s="32"/>
      <c r="D839" s="32"/>
      <c r="E839" s="33"/>
      <c r="F839" s="33"/>
      <c r="I839" s="78"/>
    </row>
    <row r="840" spans="3:9" ht="15.75" customHeight="1" x14ac:dyDescent="0.25">
      <c r="C840" s="32"/>
      <c r="D840" s="32"/>
      <c r="E840" s="33"/>
      <c r="F840" s="33"/>
      <c r="I840" s="78"/>
    </row>
    <row r="841" spans="3:9" ht="15.75" customHeight="1" x14ac:dyDescent="0.25">
      <c r="C841" s="32"/>
      <c r="D841" s="32"/>
      <c r="E841" s="33"/>
      <c r="F841" s="33"/>
      <c r="I841" s="78"/>
    </row>
    <row r="842" spans="3:9" ht="15.75" customHeight="1" x14ac:dyDescent="0.25">
      <c r="C842" s="32"/>
      <c r="D842" s="32"/>
      <c r="E842" s="33"/>
      <c r="F842" s="33"/>
      <c r="I842" s="78"/>
    </row>
    <row r="843" spans="3:9" ht="15.75" customHeight="1" x14ac:dyDescent="0.25">
      <c r="C843" s="32"/>
      <c r="D843" s="32"/>
      <c r="E843" s="33"/>
      <c r="F843" s="33"/>
      <c r="I843" s="78"/>
    </row>
    <row r="844" spans="3:9" ht="15.75" customHeight="1" x14ac:dyDescent="0.25">
      <c r="C844" s="32"/>
      <c r="D844" s="32"/>
      <c r="E844" s="33"/>
      <c r="F844" s="33"/>
      <c r="I844" s="78"/>
    </row>
    <row r="845" spans="3:9" ht="15.75" customHeight="1" x14ac:dyDescent="0.25">
      <c r="C845" s="32"/>
      <c r="D845" s="32"/>
      <c r="E845" s="33"/>
      <c r="F845" s="33"/>
      <c r="I845" s="78"/>
    </row>
    <row r="846" spans="3:9" ht="15.75" customHeight="1" x14ac:dyDescent="0.25">
      <c r="C846" s="32"/>
      <c r="D846" s="32"/>
      <c r="E846" s="33"/>
      <c r="F846" s="33"/>
      <c r="I846" s="78"/>
    </row>
    <row r="847" spans="3:9" ht="15.75" customHeight="1" x14ac:dyDescent="0.25">
      <c r="C847" s="32"/>
      <c r="D847" s="32"/>
      <c r="E847" s="33"/>
      <c r="F847" s="33"/>
      <c r="I847" s="78"/>
    </row>
    <row r="848" spans="3:9" ht="15.75" customHeight="1" x14ac:dyDescent="0.25">
      <c r="C848" s="32"/>
      <c r="D848" s="32"/>
      <c r="E848" s="33"/>
      <c r="F848" s="33"/>
      <c r="I848" s="78"/>
    </row>
    <row r="849" spans="3:9" ht="15.75" customHeight="1" x14ac:dyDescent="0.25">
      <c r="C849" s="32"/>
      <c r="D849" s="32"/>
      <c r="E849" s="33"/>
      <c r="F849" s="33"/>
      <c r="I849" s="78"/>
    </row>
    <row r="850" spans="3:9" ht="15.75" customHeight="1" x14ac:dyDescent="0.25">
      <c r="C850" s="32"/>
      <c r="D850" s="32"/>
      <c r="E850" s="33"/>
      <c r="F850" s="33"/>
      <c r="I850" s="78"/>
    </row>
    <row r="851" spans="3:9" ht="15.75" customHeight="1" x14ac:dyDescent="0.25">
      <c r="C851" s="32"/>
      <c r="D851" s="32"/>
      <c r="E851" s="33"/>
      <c r="F851" s="33"/>
      <c r="I851" s="78"/>
    </row>
    <row r="852" spans="3:9" ht="15.75" customHeight="1" x14ac:dyDescent="0.25">
      <c r="C852" s="32"/>
      <c r="D852" s="32"/>
      <c r="E852" s="33"/>
      <c r="F852" s="33"/>
      <c r="I852" s="78"/>
    </row>
    <row r="853" spans="3:9" ht="15.75" customHeight="1" x14ac:dyDescent="0.25">
      <c r="C853" s="32"/>
      <c r="D853" s="32"/>
      <c r="E853" s="33"/>
      <c r="F853" s="33"/>
      <c r="I853" s="78"/>
    </row>
    <row r="854" spans="3:9" ht="15.75" customHeight="1" x14ac:dyDescent="0.25">
      <c r="C854" s="32"/>
      <c r="D854" s="32"/>
      <c r="E854" s="33"/>
      <c r="F854" s="33"/>
      <c r="I854" s="78"/>
    </row>
    <row r="855" spans="3:9" ht="15.75" customHeight="1" x14ac:dyDescent="0.25">
      <c r="C855" s="32"/>
      <c r="D855" s="32"/>
      <c r="E855" s="33"/>
      <c r="F855" s="33"/>
      <c r="I855" s="78"/>
    </row>
    <row r="856" spans="3:9" ht="15.75" customHeight="1" x14ac:dyDescent="0.25">
      <c r="C856" s="32"/>
      <c r="D856" s="32"/>
      <c r="E856" s="33"/>
      <c r="F856" s="33"/>
      <c r="I856" s="78"/>
    </row>
    <row r="857" spans="3:9" ht="15.75" customHeight="1" x14ac:dyDescent="0.25">
      <c r="C857" s="32"/>
      <c r="D857" s="32"/>
      <c r="E857" s="33"/>
      <c r="F857" s="33"/>
      <c r="I857" s="78"/>
    </row>
    <row r="858" spans="3:9" ht="15.75" customHeight="1" x14ac:dyDescent="0.25">
      <c r="C858" s="32"/>
      <c r="D858" s="32"/>
      <c r="E858" s="33"/>
      <c r="F858" s="33"/>
      <c r="I858" s="78"/>
    </row>
    <row r="859" spans="3:9" ht="15.75" customHeight="1" x14ac:dyDescent="0.25">
      <c r="C859" s="32"/>
      <c r="D859" s="32"/>
      <c r="E859" s="33"/>
      <c r="F859" s="33"/>
      <c r="I859" s="78"/>
    </row>
    <row r="860" spans="3:9" ht="15.75" customHeight="1" x14ac:dyDescent="0.25">
      <c r="C860" s="32"/>
      <c r="D860" s="32"/>
      <c r="E860" s="33"/>
      <c r="F860" s="33"/>
      <c r="I860" s="78"/>
    </row>
    <row r="861" spans="3:9" ht="15.75" customHeight="1" x14ac:dyDescent="0.25">
      <c r="C861" s="32"/>
      <c r="D861" s="32"/>
      <c r="E861" s="33"/>
      <c r="F861" s="33"/>
      <c r="I861" s="78"/>
    </row>
    <row r="862" spans="3:9" ht="15.75" customHeight="1" x14ac:dyDescent="0.25">
      <c r="C862" s="32"/>
      <c r="D862" s="32"/>
      <c r="E862" s="33"/>
      <c r="F862" s="33"/>
      <c r="I862" s="78"/>
    </row>
    <row r="863" spans="3:9" ht="15.75" customHeight="1" x14ac:dyDescent="0.25">
      <c r="C863" s="32"/>
      <c r="D863" s="32"/>
      <c r="E863" s="33"/>
      <c r="F863" s="33"/>
      <c r="I863" s="78"/>
    </row>
    <row r="864" spans="3:9" ht="15.75" customHeight="1" x14ac:dyDescent="0.25">
      <c r="C864" s="32"/>
      <c r="D864" s="32"/>
      <c r="E864" s="33"/>
      <c r="F864" s="33"/>
      <c r="I864" s="78"/>
    </row>
    <row r="865" spans="3:9" ht="15.75" customHeight="1" x14ac:dyDescent="0.25">
      <c r="C865" s="32"/>
      <c r="D865" s="32"/>
      <c r="E865" s="33"/>
      <c r="F865" s="33"/>
      <c r="I865" s="78"/>
    </row>
    <row r="866" spans="3:9" ht="15.75" customHeight="1" x14ac:dyDescent="0.25">
      <c r="C866" s="32"/>
      <c r="D866" s="32"/>
      <c r="E866" s="33"/>
      <c r="F866" s="33"/>
      <c r="I866" s="78"/>
    </row>
    <row r="867" spans="3:9" ht="15.75" customHeight="1" x14ac:dyDescent="0.25">
      <c r="C867" s="32"/>
      <c r="D867" s="32"/>
      <c r="E867" s="33"/>
      <c r="F867" s="33"/>
      <c r="I867" s="78"/>
    </row>
    <row r="868" spans="3:9" ht="15.75" customHeight="1" x14ac:dyDescent="0.25">
      <c r="C868" s="32"/>
      <c r="D868" s="32"/>
      <c r="E868" s="33"/>
      <c r="F868" s="33"/>
      <c r="I868" s="78"/>
    </row>
    <row r="869" spans="3:9" ht="15.75" customHeight="1" x14ac:dyDescent="0.25">
      <c r="C869" s="32"/>
      <c r="D869" s="32"/>
      <c r="E869" s="33"/>
      <c r="F869" s="33"/>
      <c r="I869" s="78"/>
    </row>
    <row r="870" spans="3:9" ht="15.75" customHeight="1" x14ac:dyDescent="0.25">
      <c r="C870" s="32"/>
      <c r="D870" s="32"/>
      <c r="E870" s="33"/>
      <c r="F870" s="33"/>
      <c r="I870" s="78"/>
    </row>
    <row r="871" spans="3:9" ht="15.75" customHeight="1" x14ac:dyDescent="0.25">
      <c r="C871" s="32"/>
      <c r="D871" s="32"/>
      <c r="E871" s="33"/>
      <c r="F871" s="33"/>
      <c r="I871" s="78"/>
    </row>
    <row r="872" spans="3:9" ht="15.75" customHeight="1" x14ac:dyDescent="0.25">
      <c r="C872" s="32"/>
      <c r="D872" s="32"/>
      <c r="E872" s="33"/>
      <c r="F872" s="33"/>
      <c r="I872" s="78"/>
    </row>
    <row r="873" spans="3:9" ht="15.75" customHeight="1" x14ac:dyDescent="0.25">
      <c r="C873" s="32"/>
      <c r="D873" s="32"/>
      <c r="E873" s="33"/>
      <c r="F873" s="33"/>
      <c r="I873" s="78"/>
    </row>
    <row r="874" spans="3:9" ht="15.75" customHeight="1" x14ac:dyDescent="0.25">
      <c r="C874" s="32"/>
      <c r="D874" s="32"/>
      <c r="E874" s="33"/>
      <c r="F874" s="33"/>
      <c r="I874" s="78"/>
    </row>
    <row r="875" spans="3:9" ht="15.75" customHeight="1" x14ac:dyDescent="0.25">
      <c r="C875" s="32"/>
      <c r="D875" s="32"/>
      <c r="E875" s="33"/>
      <c r="F875" s="33"/>
      <c r="I875" s="78"/>
    </row>
    <row r="876" spans="3:9" ht="15.75" customHeight="1" x14ac:dyDescent="0.25">
      <c r="C876" s="32"/>
      <c r="D876" s="32"/>
      <c r="E876" s="33"/>
      <c r="F876" s="33"/>
      <c r="I876" s="78"/>
    </row>
    <row r="877" spans="3:9" ht="15.75" customHeight="1" x14ac:dyDescent="0.25">
      <c r="C877" s="32"/>
      <c r="D877" s="32"/>
      <c r="E877" s="33"/>
      <c r="F877" s="33"/>
      <c r="I877" s="78"/>
    </row>
    <row r="878" spans="3:9" ht="15.75" customHeight="1" x14ac:dyDescent="0.25">
      <c r="C878" s="32"/>
      <c r="D878" s="32"/>
      <c r="E878" s="33"/>
      <c r="F878" s="33"/>
      <c r="I878" s="78"/>
    </row>
    <row r="879" spans="3:9" ht="15.75" customHeight="1" x14ac:dyDescent="0.25">
      <c r="C879" s="32"/>
      <c r="D879" s="32"/>
      <c r="E879" s="33"/>
      <c r="F879" s="33"/>
      <c r="I879" s="78"/>
    </row>
    <row r="880" spans="3:9" ht="15.75" customHeight="1" x14ac:dyDescent="0.25">
      <c r="C880" s="32"/>
      <c r="D880" s="32"/>
      <c r="E880" s="33"/>
      <c r="F880" s="33"/>
      <c r="I880" s="78"/>
    </row>
    <row r="881" spans="3:9" ht="15.75" customHeight="1" x14ac:dyDescent="0.25">
      <c r="C881" s="32"/>
      <c r="D881" s="32"/>
      <c r="E881" s="33"/>
      <c r="F881" s="33"/>
      <c r="I881" s="78"/>
    </row>
    <row r="882" spans="3:9" ht="15.75" customHeight="1" x14ac:dyDescent="0.25">
      <c r="C882" s="32"/>
      <c r="D882" s="32"/>
      <c r="E882" s="33"/>
      <c r="F882" s="33"/>
      <c r="I882" s="78"/>
    </row>
    <row r="883" spans="3:9" ht="15.75" customHeight="1" x14ac:dyDescent="0.25">
      <c r="C883" s="32"/>
      <c r="D883" s="32"/>
      <c r="E883" s="33"/>
      <c r="F883" s="33"/>
      <c r="I883" s="78"/>
    </row>
    <row r="884" spans="3:9" ht="15.75" customHeight="1" x14ac:dyDescent="0.25">
      <c r="C884" s="32"/>
      <c r="D884" s="32"/>
      <c r="E884" s="33"/>
      <c r="F884" s="33"/>
      <c r="I884" s="78"/>
    </row>
    <row r="885" spans="3:9" ht="15.75" customHeight="1" x14ac:dyDescent="0.25">
      <c r="C885" s="32"/>
      <c r="D885" s="32"/>
      <c r="E885" s="33"/>
      <c r="F885" s="33"/>
      <c r="I885" s="78"/>
    </row>
    <row r="886" spans="3:9" ht="15.75" customHeight="1" x14ac:dyDescent="0.25">
      <c r="C886" s="32"/>
      <c r="D886" s="32"/>
      <c r="E886" s="33"/>
      <c r="F886" s="33"/>
      <c r="I886" s="78"/>
    </row>
    <row r="887" spans="3:9" ht="15.75" customHeight="1" x14ac:dyDescent="0.25">
      <c r="C887" s="32"/>
      <c r="D887" s="32"/>
      <c r="E887" s="33"/>
      <c r="F887" s="33"/>
      <c r="I887" s="78"/>
    </row>
    <row r="888" spans="3:9" ht="15.75" customHeight="1" x14ac:dyDescent="0.25">
      <c r="C888" s="32"/>
      <c r="D888" s="32"/>
      <c r="E888" s="33"/>
      <c r="F888" s="33"/>
      <c r="I888" s="78"/>
    </row>
    <row r="889" spans="3:9" ht="15.75" customHeight="1" x14ac:dyDescent="0.25">
      <c r="C889" s="32"/>
      <c r="D889" s="32"/>
      <c r="E889" s="33"/>
      <c r="F889" s="33"/>
      <c r="I889" s="78"/>
    </row>
    <row r="890" spans="3:9" ht="15.75" customHeight="1" x14ac:dyDescent="0.25">
      <c r="C890" s="32"/>
      <c r="D890" s="32"/>
      <c r="E890" s="33"/>
      <c r="F890" s="33"/>
      <c r="I890" s="78"/>
    </row>
    <row r="891" spans="3:9" ht="15.75" customHeight="1" x14ac:dyDescent="0.25">
      <c r="C891" s="32"/>
      <c r="D891" s="32"/>
      <c r="E891" s="33"/>
      <c r="F891" s="33"/>
      <c r="I891" s="78"/>
    </row>
    <row r="892" spans="3:9" ht="15.75" customHeight="1" x14ac:dyDescent="0.25">
      <c r="C892" s="32"/>
      <c r="D892" s="32"/>
      <c r="E892" s="33"/>
      <c r="F892" s="33"/>
      <c r="I892" s="78"/>
    </row>
    <row r="893" spans="3:9" ht="15.75" customHeight="1" x14ac:dyDescent="0.25">
      <c r="C893" s="32"/>
      <c r="D893" s="32"/>
      <c r="E893" s="33"/>
      <c r="F893" s="33"/>
      <c r="I893" s="78"/>
    </row>
    <row r="894" spans="3:9" ht="15.75" customHeight="1" x14ac:dyDescent="0.25">
      <c r="C894" s="32"/>
      <c r="D894" s="32"/>
      <c r="E894" s="33"/>
      <c r="F894" s="33"/>
      <c r="I894" s="78"/>
    </row>
    <row r="895" spans="3:9" ht="15.75" customHeight="1" x14ac:dyDescent="0.25">
      <c r="C895" s="32"/>
      <c r="D895" s="32"/>
      <c r="E895" s="33"/>
      <c r="F895" s="33"/>
      <c r="I895" s="78"/>
    </row>
    <row r="896" spans="3:9" ht="15.75" customHeight="1" x14ac:dyDescent="0.25">
      <c r="C896" s="32"/>
      <c r="D896" s="32"/>
      <c r="E896" s="33"/>
      <c r="F896" s="33"/>
      <c r="I896" s="78"/>
    </row>
    <row r="897" spans="3:9" ht="15.75" customHeight="1" x14ac:dyDescent="0.25">
      <c r="C897" s="32"/>
      <c r="D897" s="32"/>
      <c r="E897" s="33"/>
      <c r="F897" s="33"/>
      <c r="I897" s="78"/>
    </row>
    <row r="898" spans="3:9" ht="15.75" customHeight="1" x14ac:dyDescent="0.25">
      <c r="C898" s="32"/>
      <c r="D898" s="32"/>
      <c r="E898" s="33"/>
      <c r="F898" s="33"/>
      <c r="I898" s="78"/>
    </row>
    <row r="899" spans="3:9" ht="15.75" customHeight="1" x14ac:dyDescent="0.25">
      <c r="C899" s="32"/>
      <c r="D899" s="32"/>
      <c r="E899" s="33"/>
      <c r="F899" s="33"/>
      <c r="I899" s="78"/>
    </row>
    <row r="900" spans="3:9" ht="15.75" customHeight="1" x14ac:dyDescent="0.25">
      <c r="C900" s="32"/>
      <c r="D900" s="32"/>
      <c r="E900" s="33"/>
      <c r="F900" s="33"/>
      <c r="I900" s="78"/>
    </row>
    <row r="901" spans="3:9" ht="15.75" customHeight="1" x14ac:dyDescent="0.25">
      <c r="C901" s="32"/>
      <c r="D901" s="32"/>
      <c r="E901" s="33"/>
      <c r="F901" s="33"/>
      <c r="I901" s="78"/>
    </row>
    <row r="902" spans="3:9" ht="15.75" customHeight="1" x14ac:dyDescent="0.25">
      <c r="C902" s="32"/>
      <c r="D902" s="32"/>
      <c r="E902" s="33"/>
      <c r="F902" s="33"/>
      <c r="I902" s="78"/>
    </row>
    <row r="903" spans="3:9" ht="15.75" customHeight="1" x14ac:dyDescent="0.25">
      <c r="C903" s="32"/>
      <c r="D903" s="32"/>
      <c r="E903" s="33"/>
      <c r="F903" s="33"/>
      <c r="I903" s="78"/>
    </row>
    <row r="904" spans="3:9" ht="15.75" customHeight="1" x14ac:dyDescent="0.25">
      <c r="C904" s="32"/>
      <c r="D904" s="32"/>
      <c r="E904" s="33"/>
      <c r="F904" s="33"/>
      <c r="I904" s="78"/>
    </row>
    <row r="905" spans="3:9" ht="15.75" customHeight="1" x14ac:dyDescent="0.25">
      <c r="C905" s="32"/>
      <c r="D905" s="32"/>
      <c r="E905" s="33"/>
      <c r="F905" s="33"/>
      <c r="I905" s="78"/>
    </row>
    <row r="906" spans="3:9" ht="15.75" customHeight="1" x14ac:dyDescent="0.25">
      <c r="C906" s="32"/>
      <c r="D906" s="32"/>
      <c r="E906" s="33"/>
      <c r="F906" s="33"/>
      <c r="I906" s="78"/>
    </row>
    <row r="907" spans="3:9" ht="15.75" customHeight="1" x14ac:dyDescent="0.25">
      <c r="C907" s="32"/>
      <c r="D907" s="32"/>
      <c r="E907" s="33"/>
      <c r="F907" s="33"/>
      <c r="I907" s="78"/>
    </row>
    <row r="908" spans="3:9" ht="15.75" customHeight="1" x14ac:dyDescent="0.25">
      <c r="C908" s="32"/>
      <c r="D908" s="32"/>
      <c r="E908" s="33"/>
      <c r="F908" s="33"/>
      <c r="I908" s="78"/>
    </row>
    <row r="909" spans="3:9" ht="15.75" customHeight="1" x14ac:dyDescent="0.25">
      <c r="C909" s="32"/>
      <c r="D909" s="32"/>
      <c r="E909" s="33"/>
      <c r="F909" s="33"/>
      <c r="I909" s="78"/>
    </row>
    <row r="910" spans="3:9" ht="15.75" customHeight="1" x14ac:dyDescent="0.25">
      <c r="C910" s="32"/>
      <c r="D910" s="32"/>
      <c r="E910" s="33"/>
      <c r="F910" s="33"/>
      <c r="I910" s="78"/>
    </row>
    <row r="911" spans="3:9" ht="15.75" customHeight="1" x14ac:dyDescent="0.25">
      <c r="C911" s="32"/>
      <c r="D911" s="32"/>
      <c r="E911" s="33"/>
      <c r="F911" s="33"/>
      <c r="I911" s="78"/>
    </row>
    <row r="912" spans="3:9" ht="15.75" customHeight="1" x14ac:dyDescent="0.25">
      <c r="C912" s="32"/>
      <c r="D912" s="32"/>
      <c r="E912" s="33"/>
      <c r="F912" s="33"/>
      <c r="I912" s="78"/>
    </row>
    <row r="913" spans="3:9" ht="15.75" customHeight="1" x14ac:dyDescent="0.25">
      <c r="C913" s="32"/>
      <c r="D913" s="32"/>
      <c r="E913" s="33"/>
      <c r="F913" s="33"/>
      <c r="I913" s="78"/>
    </row>
    <row r="914" spans="3:9" ht="15.75" customHeight="1" x14ac:dyDescent="0.25">
      <c r="C914" s="32"/>
      <c r="D914" s="32"/>
      <c r="E914" s="33"/>
      <c r="F914" s="33"/>
      <c r="I914" s="78"/>
    </row>
    <row r="915" spans="3:9" ht="15.75" customHeight="1" x14ac:dyDescent="0.25">
      <c r="C915" s="32"/>
      <c r="D915" s="32"/>
      <c r="E915" s="33"/>
      <c r="F915" s="33"/>
      <c r="I915" s="78"/>
    </row>
    <row r="916" spans="3:9" ht="15.75" customHeight="1" x14ac:dyDescent="0.25">
      <c r="C916" s="32"/>
      <c r="D916" s="32"/>
      <c r="E916" s="33"/>
      <c r="F916" s="33"/>
      <c r="I916" s="78"/>
    </row>
    <row r="917" spans="3:9" ht="15.75" customHeight="1" x14ac:dyDescent="0.25">
      <c r="C917" s="32"/>
      <c r="D917" s="32"/>
      <c r="E917" s="33"/>
      <c r="F917" s="33"/>
      <c r="I917" s="78"/>
    </row>
    <row r="918" spans="3:9" ht="15.75" customHeight="1" x14ac:dyDescent="0.25">
      <c r="C918" s="32"/>
      <c r="D918" s="32"/>
      <c r="E918" s="33"/>
      <c r="F918" s="33"/>
      <c r="I918" s="78"/>
    </row>
    <row r="919" spans="3:9" ht="15.75" customHeight="1" x14ac:dyDescent="0.25">
      <c r="C919" s="32"/>
      <c r="D919" s="32"/>
      <c r="E919" s="33"/>
      <c r="F919" s="33"/>
      <c r="I919" s="78"/>
    </row>
    <row r="920" spans="3:9" ht="15.75" customHeight="1" x14ac:dyDescent="0.25">
      <c r="C920" s="32"/>
      <c r="D920" s="32"/>
      <c r="E920" s="33"/>
      <c r="F920" s="33"/>
      <c r="I920" s="78"/>
    </row>
  </sheetData>
  <mergeCells count="111">
    <mergeCell ref="A11:A12"/>
    <mergeCell ref="D28:D29"/>
    <mergeCell ref="D30:D31"/>
    <mergeCell ref="D32:D33"/>
    <mergeCell ref="D34:D35"/>
    <mergeCell ref="I42:I46"/>
    <mergeCell ref="E36:E37"/>
    <mergeCell ref="F36:F37"/>
    <mergeCell ref="E34:E35"/>
    <mergeCell ref="F34:F35"/>
    <mergeCell ref="G34:G35"/>
    <mergeCell ref="G36:G37"/>
    <mergeCell ref="E32:E33"/>
    <mergeCell ref="F32:F33"/>
    <mergeCell ref="E30:E31"/>
    <mergeCell ref="F30:F31"/>
    <mergeCell ref="G30:G31"/>
    <mergeCell ref="D36:D37"/>
    <mergeCell ref="G32:G33"/>
    <mergeCell ref="A28:A29"/>
    <mergeCell ref="A30:A31"/>
    <mergeCell ref="A34:A35"/>
    <mergeCell ref="A32:A33"/>
    <mergeCell ref="B37:C37"/>
    <mergeCell ref="A36:A37"/>
    <mergeCell ref="B29:C29"/>
    <mergeCell ref="B28:C28"/>
    <mergeCell ref="B35:C35"/>
    <mergeCell ref="B36:C36"/>
    <mergeCell ref="B34:C34"/>
    <mergeCell ref="B33:C33"/>
    <mergeCell ref="B32:C32"/>
    <mergeCell ref="B31:C31"/>
    <mergeCell ref="B30:C30"/>
    <mergeCell ref="D7:D8"/>
    <mergeCell ref="D9:D10"/>
    <mergeCell ref="D11:D12"/>
    <mergeCell ref="B13:C13"/>
    <mergeCell ref="B15:C15"/>
    <mergeCell ref="B18:C18"/>
    <mergeCell ref="A18:A26"/>
    <mergeCell ref="B10:C10"/>
    <mergeCell ref="B22:C22"/>
    <mergeCell ref="B24:C24"/>
    <mergeCell ref="B14:C14"/>
    <mergeCell ref="B16:C16"/>
    <mergeCell ref="B21:C21"/>
    <mergeCell ref="B23:C23"/>
    <mergeCell ref="B25:C25"/>
    <mergeCell ref="B20:C20"/>
    <mergeCell ref="B26:C26"/>
    <mergeCell ref="B19:C19"/>
    <mergeCell ref="D26:D27"/>
    <mergeCell ref="B27:C27"/>
    <mergeCell ref="D24:D25"/>
    <mergeCell ref="D13:D14"/>
    <mergeCell ref="D15:D16"/>
    <mergeCell ref="D18:D19"/>
    <mergeCell ref="G1:G2"/>
    <mergeCell ref="A4:G4"/>
    <mergeCell ref="A5:A9"/>
    <mergeCell ref="A17:G17"/>
    <mergeCell ref="A1:B2"/>
    <mergeCell ref="C1:E1"/>
    <mergeCell ref="C2:E2"/>
    <mergeCell ref="E9:E10"/>
    <mergeCell ref="F9:F10"/>
    <mergeCell ref="G9:G10"/>
    <mergeCell ref="F11:F12"/>
    <mergeCell ref="E5:E6"/>
    <mergeCell ref="F5:F6"/>
    <mergeCell ref="G5:G6"/>
    <mergeCell ref="E7:E8"/>
    <mergeCell ref="F7:F8"/>
    <mergeCell ref="G7:G8"/>
    <mergeCell ref="B5:C5"/>
    <mergeCell ref="B7:C7"/>
    <mergeCell ref="B9:C9"/>
    <mergeCell ref="B11:C11"/>
    <mergeCell ref="B6:C6"/>
    <mergeCell ref="B8:C8"/>
    <mergeCell ref="D5:D6"/>
    <mergeCell ref="D20:D21"/>
    <mergeCell ref="D22:D23"/>
    <mergeCell ref="H11:H12"/>
    <mergeCell ref="E11:E12"/>
    <mergeCell ref="E18:E19"/>
    <mergeCell ref="E24:E25"/>
    <mergeCell ref="F20:F21"/>
    <mergeCell ref="G20:G21"/>
    <mergeCell ref="E22:E23"/>
    <mergeCell ref="F22:F23"/>
    <mergeCell ref="E15:E16"/>
    <mergeCell ref="F15:F16"/>
    <mergeCell ref="G15:G16"/>
    <mergeCell ref="F24:F25"/>
    <mergeCell ref="G24:G25"/>
    <mergeCell ref="G11:G12"/>
    <mergeCell ref="E13:E14"/>
    <mergeCell ref="F13:F14"/>
    <mergeCell ref="G13:G14"/>
    <mergeCell ref="G22:G23"/>
    <mergeCell ref="E26:E27"/>
    <mergeCell ref="F26:F27"/>
    <mergeCell ref="G26:G27"/>
    <mergeCell ref="F18:F19"/>
    <mergeCell ref="G18:G19"/>
    <mergeCell ref="E20:E21"/>
    <mergeCell ref="E28:E29"/>
    <mergeCell ref="F28:F29"/>
    <mergeCell ref="G28:G29"/>
  </mergeCells>
  <hyperlinks>
    <hyperlink ref="D5:D6" r:id="rId1" display="Деталі тут" xr:uid="{00000000-0004-0000-0200-000000000000}"/>
    <hyperlink ref="D7:D8" r:id="rId2" display="Деталі тут" xr:uid="{00000000-0004-0000-0200-000001000000}"/>
    <hyperlink ref="D9:D10" r:id="rId3" display="Деталі тут" xr:uid="{00000000-0004-0000-0200-000002000000}"/>
    <hyperlink ref="D13:D14" r:id="rId4" display="Деталі тут" xr:uid="{00000000-0004-0000-0200-000003000000}"/>
    <hyperlink ref="D15:D16" r:id="rId5" display="Деталі тут" xr:uid="{00000000-0004-0000-0200-000004000000}"/>
    <hyperlink ref="D18:D19" r:id="rId6" display="Деталі тут" xr:uid="{00000000-0004-0000-0200-000005000000}"/>
    <hyperlink ref="D20:D21" r:id="rId7" display="Деталі тут" xr:uid="{00000000-0004-0000-0200-000006000000}"/>
    <hyperlink ref="D22:D23" r:id="rId8" display="Деталі тут" xr:uid="{00000000-0004-0000-0200-000007000000}"/>
    <hyperlink ref="D24:D25" r:id="rId9" display="Деталі тут" xr:uid="{00000000-0004-0000-0200-000008000000}"/>
    <hyperlink ref="D26:D27" r:id="rId10" display="Деталі тут" xr:uid="{00000000-0004-0000-0200-000009000000}"/>
    <hyperlink ref="D28:D29" r:id="rId11" display="Деталі тут" xr:uid="{00000000-0004-0000-0200-00000A000000}"/>
    <hyperlink ref="D30:D31" r:id="rId12" display="Деталі тут" xr:uid="{00000000-0004-0000-0200-00000B000000}"/>
    <hyperlink ref="D32:D33" r:id="rId13" display="Деталі тут" xr:uid="{00000000-0004-0000-0200-00000C000000}"/>
    <hyperlink ref="D34:D35" r:id="rId14" display="Деталі тут" xr:uid="{00000000-0004-0000-0200-00000D000000}"/>
    <hyperlink ref="D36:D37" r:id="rId15" display="Деталі тут" xr:uid="{00000000-0004-0000-0200-00000E000000}"/>
    <hyperlink ref="D11:D12" r:id="rId16" display="Деталі тут" xr:uid="{00000000-0004-0000-0200-00000F000000}"/>
  </hyperlinks>
  <pageMargins left="0.25" right="0.25" top="0.75" bottom="0.75" header="0" footer="0"/>
  <pageSetup paperSize="9" fitToHeight="0" orientation="portrait" r:id="rId17"/>
  <drawing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A1:T1017"/>
  <sheetViews>
    <sheetView showGridLines="0" workbookViewId="0">
      <pane ySplit="2" topLeftCell="A3" activePane="bottomLeft" state="frozen"/>
      <selection pane="bottomLeft" activeCell="H4" sqref="H4"/>
    </sheetView>
  </sheetViews>
  <sheetFormatPr defaultColWidth="14.42578125" defaultRowHeight="15" customHeight="1" x14ac:dyDescent="0.25"/>
  <cols>
    <col min="1" max="1" width="20.85546875" style="2" customWidth="1"/>
    <col min="2" max="2" width="20.140625" style="2" customWidth="1"/>
    <col min="3" max="3" width="15.5703125" style="115" customWidth="1"/>
    <col min="4" max="4" width="16.85546875" style="115" customWidth="1"/>
    <col min="5" max="5" width="13.140625" style="2" customWidth="1"/>
    <col min="6" max="6" width="13.28515625" style="2" customWidth="1"/>
    <col min="7" max="7" width="14.7109375" style="2" customWidth="1"/>
    <col min="8" max="16384" width="14.42578125" style="2"/>
  </cols>
  <sheetData>
    <row r="1" spans="1:20" ht="39.75" customHeight="1" x14ac:dyDescent="0.25">
      <c r="A1" s="409" t="s">
        <v>328</v>
      </c>
      <c r="B1" s="409"/>
      <c r="C1" s="409"/>
      <c r="D1" s="124" t="s">
        <v>349</v>
      </c>
      <c r="E1" s="143">
        <f>'Активний ESE'!F1</f>
        <v>51.894500000000001</v>
      </c>
      <c r="F1" s="90"/>
      <c r="G1" s="55">
        <v>0.25</v>
      </c>
      <c r="H1" s="1"/>
      <c r="I1" s="1"/>
      <c r="J1" s="1"/>
      <c r="K1" s="1"/>
      <c r="L1" s="1"/>
      <c r="M1" s="1"/>
      <c r="N1" s="1"/>
      <c r="O1" s="1"/>
      <c r="P1" s="1"/>
      <c r="Q1" s="1"/>
      <c r="R1" s="1"/>
      <c r="S1" s="1"/>
      <c r="T1" s="1"/>
    </row>
    <row r="2" spans="1:20" ht="30" customHeight="1" x14ac:dyDescent="0.25">
      <c r="A2" s="3" t="s">
        <v>0</v>
      </c>
      <c r="B2" s="46" t="s">
        <v>2</v>
      </c>
      <c r="C2" s="46" t="s">
        <v>1</v>
      </c>
      <c r="D2" s="45" t="s">
        <v>340</v>
      </c>
      <c r="E2" s="142" t="s">
        <v>363</v>
      </c>
      <c r="F2" s="142" t="s">
        <v>364</v>
      </c>
      <c r="G2" s="46" t="s">
        <v>365</v>
      </c>
      <c r="H2" s="1"/>
      <c r="I2" s="1"/>
      <c r="J2" s="1"/>
      <c r="K2" s="1"/>
      <c r="L2" s="1"/>
      <c r="M2" s="1"/>
      <c r="N2" s="1"/>
      <c r="O2" s="1"/>
      <c r="P2" s="1"/>
      <c r="Q2" s="1"/>
      <c r="R2" s="1"/>
      <c r="S2" s="1"/>
      <c r="T2" s="1"/>
    </row>
    <row r="3" spans="1:20" ht="23.25" customHeight="1" x14ac:dyDescent="0.25">
      <c r="A3" s="1214" t="s">
        <v>130</v>
      </c>
      <c r="B3" s="1174"/>
      <c r="C3" s="1174"/>
      <c r="D3" s="1174"/>
      <c r="E3" s="1174"/>
      <c r="F3" s="1174"/>
      <c r="G3" s="1174"/>
      <c r="H3" s="1"/>
      <c r="I3" s="1"/>
      <c r="J3" s="1"/>
      <c r="K3" s="1"/>
      <c r="L3" s="1"/>
      <c r="M3" s="1"/>
      <c r="N3" s="1"/>
      <c r="O3" s="1"/>
      <c r="P3" s="1"/>
      <c r="Q3" s="1"/>
      <c r="R3" s="1"/>
      <c r="S3" s="1"/>
      <c r="T3" s="1"/>
    </row>
    <row r="4" spans="1:20" ht="56.25" customHeight="1" x14ac:dyDescent="0.25">
      <c r="A4" s="4"/>
      <c r="B4" s="5" t="s">
        <v>131</v>
      </c>
      <c r="C4" s="421">
        <v>8595090534211</v>
      </c>
      <c r="D4" s="397" t="s">
        <v>342</v>
      </c>
      <c r="E4" s="89">
        <v>48.37</v>
      </c>
      <c r="F4" s="6">
        <f>E4*E1</f>
        <v>2510.1369649999997</v>
      </c>
      <c r="G4" s="125">
        <f>F4*(1-G1)</f>
        <v>1882.6027237499998</v>
      </c>
      <c r="H4" s="1"/>
      <c r="I4" s="1"/>
      <c r="J4" s="1"/>
      <c r="K4" s="1"/>
      <c r="L4" s="1"/>
      <c r="M4" s="1"/>
      <c r="N4" s="1"/>
      <c r="O4" s="1"/>
      <c r="P4" s="1"/>
      <c r="Q4" s="1"/>
      <c r="R4" s="1"/>
      <c r="S4" s="1"/>
      <c r="T4" s="1"/>
    </row>
    <row r="5" spans="1:20" ht="56.25" customHeight="1" x14ac:dyDescent="0.25">
      <c r="A5" s="4"/>
      <c r="B5" s="7" t="s">
        <v>132</v>
      </c>
      <c r="C5" s="420">
        <v>8595090538097</v>
      </c>
      <c r="D5" s="398" t="s">
        <v>342</v>
      </c>
      <c r="E5" s="85">
        <v>99.69</v>
      </c>
      <c r="F5" s="8">
        <f>E5*E1</f>
        <v>5173.3627049999996</v>
      </c>
      <c r="G5" s="126">
        <f>F5*(1-G1)</f>
        <v>3880.0220287499997</v>
      </c>
      <c r="H5" s="1"/>
      <c r="I5" s="1"/>
      <c r="J5" s="123"/>
      <c r="K5" s="1"/>
      <c r="L5" s="1"/>
      <c r="M5" s="1"/>
      <c r="N5" s="1"/>
      <c r="O5" s="1"/>
      <c r="P5" s="1"/>
      <c r="Q5" s="1"/>
      <c r="R5" s="1"/>
      <c r="S5" s="1"/>
      <c r="T5" s="1"/>
    </row>
    <row r="6" spans="1:20" ht="56.25" customHeight="1" x14ac:dyDescent="0.25">
      <c r="A6" s="4"/>
      <c r="B6" s="5" t="s">
        <v>133</v>
      </c>
      <c r="C6" s="421">
        <v>8595090534235</v>
      </c>
      <c r="D6" s="397" t="s">
        <v>342</v>
      </c>
      <c r="E6" s="89">
        <v>109.79</v>
      </c>
      <c r="F6" s="6">
        <f>E6*E1</f>
        <v>5697.497155</v>
      </c>
      <c r="G6" s="125">
        <f>F6*(1-G1)</f>
        <v>4273.1228662499998</v>
      </c>
      <c r="H6" s="1"/>
      <c r="I6" s="1"/>
      <c r="J6" s="1"/>
      <c r="K6" s="1"/>
      <c r="L6" s="1"/>
      <c r="M6" s="1"/>
      <c r="N6" s="1"/>
      <c r="O6" s="1"/>
      <c r="P6" s="1"/>
      <c r="Q6" s="1"/>
      <c r="R6" s="1"/>
      <c r="S6" s="1"/>
      <c r="T6" s="1"/>
    </row>
    <row r="7" spans="1:20" ht="56.25" customHeight="1" x14ac:dyDescent="0.25">
      <c r="A7" s="4"/>
      <c r="B7" s="7" t="s">
        <v>134</v>
      </c>
      <c r="C7" s="420">
        <v>8595090534259</v>
      </c>
      <c r="D7" s="398" t="s">
        <v>342</v>
      </c>
      <c r="E7" s="85">
        <v>138.74</v>
      </c>
      <c r="F7" s="8">
        <f>E7*E1</f>
        <v>7199.8429300000007</v>
      </c>
      <c r="G7" s="126">
        <f>F7*(1-G1)</f>
        <v>5399.882197500001</v>
      </c>
      <c r="H7" s="1"/>
      <c r="I7" s="1"/>
      <c r="J7" s="1"/>
      <c r="K7" s="123"/>
      <c r="L7" s="1"/>
      <c r="M7" s="1"/>
      <c r="N7" s="1"/>
      <c r="O7" s="1"/>
      <c r="P7" s="1"/>
      <c r="Q7" s="1"/>
      <c r="R7" s="1"/>
      <c r="S7" s="1"/>
      <c r="T7" s="1"/>
    </row>
    <row r="8" spans="1:20" ht="56.25" customHeight="1" x14ac:dyDescent="0.25">
      <c r="A8" s="4"/>
      <c r="B8" s="5" t="s">
        <v>135</v>
      </c>
      <c r="C8" s="421">
        <v>8595090534297</v>
      </c>
      <c r="D8" s="397" t="s">
        <v>342</v>
      </c>
      <c r="E8" s="89">
        <v>186.53</v>
      </c>
      <c r="F8" s="6">
        <f>E8*E1</f>
        <v>9679.8810850000009</v>
      </c>
      <c r="G8" s="125">
        <f>F8*(1-G1)</f>
        <v>7259.9108137500007</v>
      </c>
      <c r="H8" s="1"/>
      <c r="I8" s="1"/>
      <c r="J8" s="1"/>
      <c r="K8" s="1"/>
      <c r="L8" s="1"/>
      <c r="M8" s="1"/>
      <c r="N8" s="1"/>
      <c r="O8" s="1"/>
      <c r="P8" s="1"/>
      <c r="Q8" s="1"/>
      <c r="R8" s="1"/>
      <c r="S8" s="1"/>
      <c r="T8" s="1"/>
    </row>
    <row r="9" spans="1:20" ht="56.25" customHeight="1" x14ac:dyDescent="0.25">
      <c r="A9" s="4"/>
      <c r="B9" s="7" t="s">
        <v>136</v>
      </c>
      <c r="C9" s="420">
        <v>8595090534273</v>
      </c>
      <c r="D9" s="398" t="s">
        <v>342</v>
      </c>
      <c r="E9" s="85">
        <v>203.7</v>
      </c>
      <c r="F9" s="8">
        <f>E9*E1</f>
        <v>10570.90965</v>
      </c>
      <c r="G9" s="126">
        <f>F9*(1-G1)</f>
        <v>7928.1822374999992</v>
      </c>
      <c r="H9" s="1"/>
      <c r="I9" s="1"/>
      <c r="J9" s="1"/>
      <c r="K9" s="123"/>
      <c r="L9" s="1"/>
      <c r="M9" s="1"/>
      <c r="N9" s="1"/>
      <c r="O9" s="1"/>
      <c r="P9" s="1"/>
      <c r="Q9" s="1"/>
      <c r="R9" s="1"/>
      <c r="S9" s="1"/>
      <c r="T9" s="1"/>
    </row>
    <row r="10" spans="1:20" ht="23.25" customHeight="1" x14ac:dyDescent="0.25">
      <c r="A10" s="1214" t="s">
        <v>137</v>
      </c>
      <c r="B10" s="1174"/>
      <c r="C10" s="1174"/>
      <c r="D10" s="1174"/>
      <c r="E10" s="1174"/>
      <c r="F10" s="1174"/>
      <c r="G10" s="1174"/>
      <c r="H10" s="1"/>
      <c r="I10" s="1"/>
      <c r="J10" s="1"/>
      <c r="K10" s="1"/>
      <c r="L10" s="1"/>
      <c r="M10" s="1"/>
      <c r="N10" s="1"/>
      <c r="O10" s="1"/>
      <c r="P10" s="1"/>
      <c r="Q10" s="1"/>
      <c r="R10" s="1"/>
      <c r="S10" s="1"/>
      <c r="T10" s="1"/>
    </row>
    <row r="11" spans="1:20" ht="60" customHeight="1" x14ac:dyDescent="0.25">
      <c r="A11" s="4"/>
      <c r="B11" s="9" t="s">
        <v>138</v>
      </c>
      <c r="C11" s="419">
        <v>8595090550914</v>
      </c>
      <c r="D11" s="399" t="s">
        <v>342</v>
      </c>
      <c r="E11" s="86">
        <v>137.91</v>
      </c>
      <c r="F11" s="10">
        <f>E11*E1</f>
        <v>7156.7704949999998</v>
      </c>
      <c r="G11" s="127">
        <f>F11*(1-G1)</f>
        <v>5367.5778712499996</v>
      </c>
      <c r="H11" s="1"/>
      <c r="I11" s="1"/>
      <c r="J11" s="123"/>
      <c r="K11" s="1"/>
      <c r="L11" s="1"/>
      <c r="M11" s="1"/>
      <c r="N11" s="1"/>
      <c r="O11" s="1"/>
      <c r="P11" s="1"/>
      <c r="Q11" s="1"/>
      <c r="R11" s="1"/>
      <c r="S11" s="1"/>
      <c r="T11" s="1"/>
    </row>
    <row r="12" spans="1:20" ht="60" customHeight="1" x14ac:dyDescent="0.25">
      <c r="A12" s="4"/>
      <c r="B12" s="7" t="s">
        <v>139</v>
      </c>
      <c r="C12" s="420">
        <v>8595090550921</v>
      </c>
      <c r="D12" s="398" t="s">
        <v>342</v>
      </c>
      <c r="E12" s="85">
        <v>237.58</v>
      </c>
      <c r="F12" s="8">
        <f>E12*E1</f>
        <v>12329.095310000001</v>
      </c>
      <c r="G12" s="126">
        <f>F12*(1-G1)</f>
        <v>9246.8214824999995</v>
      </c>
      <c r="H12" s="1"/>
      <c r="I12" s="1"/>
      <c r="J12" s="1"/>
      <c r="K12" s="145"/>
      <c r="L12" s="1"/>
      <c r="M12" s="1"/>
      <c r="N12" s="1"/>
      <c r="O12" s="1"/>
      <c r="P12" s="1"/>
      <c r="Q12" s="1"/>
      <c r="R12" s="1"/>
      <c r="S12" s="1"/>
      <c r="T12" s="1"/>
    </row>
    <row r="13" spans="1:20" ht="60" customHeight="1" x14ac:dyDescent="0.25">
      <c r="A13" s="4"/>
      <c r="B13" s="9" t="s">
        <v>140</v>
      </c>
      <c r="C13" s="419">
        <v>8595090550952</v>
      </c>
      <c r="D13" s="399" t="s">
        <v>342</v>
      </c>
      <c r="E13" s="86">
        <v>239.44</v>
      </c>
      <c r="F13" s="10">
        <f>E13*E1</f>
        <v>12425.61908</v>
      </c>
      <c r="G13" s="127">
        <f>F13*(1-G1)</f>
        <v>9319.2143099999994</v>
      </c>
      <c r="H13" s="1"/>
      <c r="I13" s="1"/>
      <c r="J13" s="123"/>
      <c r="K13" s="1"/>
      <c r="L13" s="1"/>
      <c r="M13" s="1"/>
      <c r="N13" s="1"/>
      <c r="O13" s="1"/>
      <c r="P13" s="1"/>
      <c r="Q13" s="1"/>
      <c r="R13" s="1"/>
      <c r="S13" s="1"/>
      <c r="T13" s="1"/>
    </row>
    <row r="14" spans="1:20" ht="60" customHeight="1" x14ac:dyDescent="0.25">
      <c r="A14" s="4"/>
      <c r="B14" s="7" t="s">
        <v>141</v>
      </c>
      <c r="C14" s="420">
        <v>8595090550938</v>
      </c>
      <c r="D14" s="398" t="s">
        <v>342</v>
      </c>
      <c r="E14" s="85">
        <v>369.36</v>
      </c>
      <c r="F14" s="8">
        <f>E14*E1</f>
        <v>19167.752520000002</v>
      </c>
      <c r="G14" s="126">
        <f>F14*(1-G1)</f>
        <v>14375.814390000001</v>
      </c>
      <c r="H14" s="1"/>
      <c r="I14" s="1"/>
      <c r="J14" s="1"/>
      <c r="K14" s="1"/>
      <c r="L14" s="1"/>
      <c r="M14" s="1"/>
      <c r="N14" s="1"/>
      <c r="O14" s="1"/>
      <c r="P14" s="1"/>
      <c r="Q14" s="1"/>
      <c r="R14" s="1"/>
      <c r="S14" s="1"/>
      <c r="T14" s="1"/>
    </row>
    <row r="15" spans="1:20" ht="60" customHeight="1" x14ac:dyDescent="0.25">
      <c r="A15" s="4"/>
      <c r="B15" s="9" t="s">
        <v>142</v>
      </c>
      <c r="C15" s="419">
        <v>8595090550945</v>
      </c>
      <c r="D15" s="399" t="s">
        <v>342</v>
      </c>
      <c r="E15" s="86">
        <v>466.68</v>
      </c>
      <c r="F15" s="10">
        <f>E15*E1</f>
        <v>24218.125260000001</v>
      </c>
      <c r="G15" s="127">
        <f>F15*(1-G1)</f>
        <v>18163.593945000001</v>
      </c>
      <c r="H15" s="1"/>
      <c r="I15" s="1"/>
      <c r="J15" s="1"/>
      <c r="K15" s="1"/>
      <c r="L15" s="1"/>
      <c r="M15" s="1"/>
      <c r="N15" s="1"/>
      <c r="O15" s="1"/>
      <c r="P15" s="1"/>
      <c r="Q15" s="1"/>
      <c r="R15" s="1"/>
      <c r="S15" s="1"/>
      <c r="T15" s="1"/>
    </row>
    <row r="16" spans="1:20" ht="60" customHeight="1" x14ac:dyDescent="0.25">
      <c r="A16" s="4"/>
      <c r="B16" s="7" t="s">
        <v>143</v>
      </c>
      <c r="C16" s="420">
        <v>8595090550969</v>
      </c>
      <c r="D16" s="398" t="s">
        <v>342</v>
      </c>
      <c r="E16" s="85">
        <v>550.73</v>
      </c>
      <c r="F16" s="8">
        <f>E16*E1</f>
        <v>28579.857985000002</v>
      </c>
      <c r="G16" s="126">
        <f>F16*(1-G1)</f>
        <v>21434.89348875</v>
      </c>
      <c r="H16" s="1"/>
      <c r="I16" s="1"/>
      <c r="J16" s="1"/>
      <c r="K16" s="145"/>
      <c r="L16" s="1"/>
      <c r="M16" s="1"/>
      <c r="N16" s="1"/>
      <c r="O16" s="1"/>
      <c r="P16" s="1"/>
      <c r="Q16" s="1"/>
      <c r="R16" s="1"/>
      <c r="S16" s="1"/>
      <c r="T16" s="1"/>
    </row>
    <row r="17" spans="1:20" ht="22.5" customHeight="1" x14ac:dyDescent="0.25">
      <c r="A17" s="1214" t="s">
        <v>144</v>
      </c>
      <c r="B17" s="1174"/>
      <c r="C17" s="1174"/>
      <c r="D17" s="1174"/>
      <c r="E17" s="1174"/>
      <c r="F17" s="1174"/>
      <c r="G17" s="1174"/>
      <c r="H17" s="1"/>
      <c r="I17" s="1"/>
      <c r="J17" s="1"/>
      <c r="K17" s="1"/>
      <c r="L17" s="1"/>
      <c r="M17" s="1"/>
      <c r="N17" s="1"/>
      <c r="O17" s="1"/>
      <c r="P17" s="1"/>
      <c r="Q17" s="1"/>
      <c r="R17" s="1"/>
      <c r="S17" s="1"/>
      <c r="T17" s="1"/>
    </row>
    <row r="18" spans="1:20" ht="56.25" customHeight="1" x14ac:dyDescent="0.25">
      <c r="A18" s="4"/>
      <c r="B18" s="5" t="s">
        <v>145</v>
      </c>
      <c r="C18" s="421">
        <v>8595090516170</v>
      </c>
      <c r="D18" s="397" t="s">
        <v>342</v>
      </c>
      <c r="E18" s="84">
        <v>31.74</v>
      </c>
      <c r="F18" s="6">
        <f>E18*E1</f>
        <v>1647.1314299999999</v>
      </c>
      <c r="G18" s="125">
        <f>F18*(1-G1)</f>
        <v>1235.3485725</v>
      </c>
      <c r="H18" s="1"/>
      <c r="I18" s="1"/>
      <c r="J18" s="1"/>
      <c r="K18" s="1"/>
      <c r="L18" s="1"/>
      <c r="M18" s="1"/>
      <c r="N18" s="1"/>
      <c r="O18" s="1"/>
      <c r="P18" s="1"/>
      <c r="Q18" s="1"/>
      <c r="R18" s="1"/>
      <c r="S18" s="1"/>
      <c r="T18" s="1"/>
    </row>
    <row r="19" spans="1:20" ht="56.25" customHeight="1" x14ac:dyDescent="0.25">
      <c r="A19" s="4"/>
      <c r="B19" s="7" t="s">
        <v>146</v>
      </c>
      <c r="C19" s="420">
        <v>8595090519485</v>
      </c>
      <c r="D19" s="398" t="s">
        <v>342</v>
      </c>
      <c r="E19" s="85">
        <v>69.790000000000006</v>
      </c>
      <c r="F19" s="8">
        <f>E19*E1</f>
        <v>3621.7171550000003</v>
      </c>
      <c r="G19" s="126">
        <f>F19*(1-G1)</f>
        <v>2716.2878662500002</v>
      </c>
      <c r="H19" s="1"/>
      <c r="I19" s="1"/>
      <c r="J19" s="1"/>
      <c r="K19" s="1"/>
      <c r="L19" s="1"/>
      <c r="M19" s="1"/>
      <c r="N19" s="1"/>
      <c r="O19" s="1"/>
      <c r="P19" s="1"/>
      <c r="Q19" s="1"/>
      <c r="R19" s="1"/>
      <c r="S19" s="1"/>
      <c r="T19" s="1"/>
    </row>
    <row r="20" spans="1:20" ht="56.25" customHeight="1" x14ac:dyDescent="0.25">
      <c r="A20" s="4"/>
      <c r="B20" s="5" t="s">
        <v>147</v>
      </c>
      <c r="C20" s="421">
        <v>8595090516194</v>
      </c>
      <c r="D20" s="397" t="s">
        <v>342</v>
      </c>
      <c r="E20" s="84">
        <v>56.18</v>
      </c>
      <c r="F20" s="6">
        <f>E20*E1</f>
        <v>2915.4330100000002</v>
      </c>
      <c r="G20" s="125">
        <f>F20*(1-G1)</f>
        <v>2186.5747575</v>
      </c>
      <c r="H20" s="1"/>
      <c r="I20" s="1"/>
      <c r="J20" s="1"/>
      <c r="K20" s="1"/>
      <c r="L20" s="1"/>
      <c r="M20" s="1"/>
      <c r="N20" s="1"/>
      <c r="O20" s="1"/>
      <c r="P20" s="1"/>
      <c r="Q20" s="1"/>
      <c r="R20" s="1"/>
      <c r="S20" s="1"/>
      <c r="T20" s="1"/>
    </row>
    <row r="21" spans="1:20" ht="56.25" customHeight="1" x14ac:dyDescent="0.25">
      <c r="A21" s="4"/>
      <c r="B21" s="7" t="s">
        <v>148</v>
      </c>
      <c r="C21" s="420">
        <v>8595090517603</v>
      </c>
      <c r="D21" s="398" t="s">
        <v>342</v>
      </c>
      <c r="E21" s="85">
        <v>79.66</v>
      </c>
      <c r="F21" s="8">
        <f>E21*E1</f>
        <v>4133.9158699999998</v>
      </c>
      <c r="G21" s="126">
        <f>F21*(1-G1)</f>
        <v>3100.4369024999996</v>
      </c>
      <c r="H21" s="1"/>
      <c r="I21" s="1"/>
      <c r="J21" s="123"/>
      <c r="K21" s="1"/>
      <c r="L21" s="1"/>
      <c r="M21" s="1"/>
      <c r="N21" s="1"/>
      <c r="O21" s="1"/>
      <c r="P21" s="1"/>
      <c r="Q21" s="1"/>
      <c r="R21" s="1"/>
      <c r="S21" s="1"/>
      <c r="T21" s="1"/>
    </row>
    <row r="22" spans="1:20" ht="56.25" customHeight="1" x14ac:dyDescent="0.25">
      <c r="A22" s="4"/>
      <c r="B22" s="5" t="s">
        <v>149</v>
      </c>
      <c r="C22" s="421">
        <v>8595090517221</v>
      </c>
      <c r="D22" s="397" t="s">
        <v>342</v>
      </c>
      <c r="E22" s="84">
        <v>93.97</v>
      </c>
      <c r="F22" s="6">
        <f>E22*E1</f>
        <v>4876.5261650000002</v>
      </c>
      <c r="G22" s="125">
        <f>F22*(1-G1)</f>
        <v>3657.3946237500004</v>
      </c>
      <c r="H22" s="1"/>
      <c r="I22" s="1"/>
      <c r="J22" s="1"/>
      <c r="K22" s="1"/>
      <c r="L22" s="1"/>
      <c r="M22" s="1"/>
      <c r="N22" s="1"/>
      <c r="O22" s="1"/>
      <c r="P22" s="1"/>
      <c r="Q22" s="1"/>
      <c r="R22" s="1"/>
      <c r="S22" s="1"/>
      <c r="T22" s="1"/>
    </row>
    <row r="23" spans="1:20" ht="56.25" customHeight="1" x14ac:dyDescent="0.25">
      <c r="A23" s="4"/>
      <c r="B23" s="7" t="s">
        <v>150</v>
      </c>
      <c r="C23" s="420">
        <v>8595090519461</v>
      </c>
      <c r="D23" s="398" t="s">
        <v>342</v>
      </c>
      <c r="E23" s="85">
        <v>125.36</v>
      </c>
      <c r="F23" s="8">
        <f>E23*E1</f>
        <v>6505.4945200000002</v>
      </c>
      <c r="G23" s="126">
        <f>F23*(1-G1)</f>
        <v>4879.1208900000001</v>
      </c>
      <c r="H23" s="1"/>
      <c r="I23" s="1"/>
      <c r="J23" s="1"/>
      <c r="K23" s="1"/>
      <c r="L23" s="1"/>
      <c r="M23" s="1"/>
      <c r="N23" s="1"/>
      <c r="O23" s="1"/>
      <c r="P23" s="1"/>
      <c r="Q23" s="1"/>
      <c r="R23" s="1"/>
      <c r="S23" s="1"/>
      <c r="T23" s="1"/>
    </row>
    <row r="24" spans="1:20" ht="24" customHeight="1" x14ac:dyDescent="0.25">
      <c r="A24" s="1214" t="s">
        <v>151</v>
      </c>
      <c r="B24" s="1174"/>
      <c r="C24" s="1174"/>
      <c r="D24" s="1174"/>
      <c r="E24" s="1174"/>
      <c r="F24" s="1174"/>
      <c r="G24" s="1174"/>
      <c r="H24" s="1"/>
      <c r="I24" s="1"/>
      <c r="J24" s="1"/>
      <c r="K24" s="1"/>
      <c r="L24" s="1"/>
      <c r="M24" s="1"/>
      <c r="N24" s="1"/>
      <c r="O24" s="1"/>
      <c r="P24" s="1"/>
      <c r="Q24" s="1"/>
      <c r="R24" s="1"/>
      <c r="S24" s="1"/>
      <c r="T24" s="1"/>
    </row>
    <row r="25" spans="1:20" ht="56.25" customHeight="1" x14ac:dyDescent="0.25">
      <c r="A25" s="4"/>
      <c r="B25" s="5" t="s">
        <v>152</v>
      </c>
      <c r="C25" s="421">
        <v>8595090518723</v>
      </c>
      <c r="D25" s="397" t="s">
        <v>342</v>
      </c>
      <c r="E25" s="84">
        <v>69.33</v>
      </c>
      <c r="F25" s="6">
        <f>E25*E1</f>
        <v>3597.8456849999998</v>
      </c>
      <c r="G25" s="125">
        <f>F25*(1-G1)</f>
        <v>2698.3842637499997</v>
      </c>
      <c r="H25" s="1"/>
      <c r="I25" s="1"/>
      <c r="J25" s="1"/>
      <c r="K25" s="1"/>
      <c r="L25" s="1"/>
      <c r="M25" s="1"/>
      <c r="N25" s="1"/>
      <c r="O25" s="1"/>
      <c r="P25" s="1"/>
      <c r="Q25" s="1"/>
      <c r="R25" s="1"/>
      <c r="S25" s="1"/>
      <c r="T25" s="1"/>
    </row>
    <row r="26" spans="1:20" ht="56.25" customHeight="1" x14ac:dyDescent="0.25">
      <c r="A26" s="4"/>
      <c r="B26" s="7" t="s">
        <v>153</v>
      </c>
      <c r="C26" s="420">
        <v>8595090518488</v>
      </c>
      <c r="D26" s="398" t="s">
        <v>342</v>
      </c>
      <c r="E26" s="85">
        <v>117.83</v>
      </c>
      <c r="F26" s="8">
        <f>E26*E1</f>
        <v>6114.7289350000001</v>
      </c>
      <c r="G26" s="126">
        <f>F26*(1-G1)</f>
        <v>4586.0467012500003</v>
      </c>
      <c r="H26" s="1"/>
      <c r="I26" s="1"/>
      <c r="J26" s="1"/>
      <c r="K26" s="1"/>
      <c r="L26" s="1"/>
      <c r="M26" s="1"/>
      <c r="N26" s="1"/>
      <c r="O26" s="1"/>
      <c r="P26" s="1"/>
      <c r="Q26" s="1"/>
      <c r="R26" s="1"/>
      <c r="S26" s="1"/>
      <c r="T26" s="1"/>
    </row>
    <row r="27" spans="1:20" s="57" customFormat="1" ht="30" customHeight="1" x14ac:dyDescent="0.25">
      <c r="A27" s="1215"/>
      <c r="B27" s="58" t="s">
        <v>299</v>
      </c>
      <c r="C27" s="422">
        <v>8595090557210</v>
      </c>
      <c r="D27" s="400" t="s">
        <v>342</v>
      </c>
      <c r="E27" s="87">
        <v>116.39</v>
      </c>
      <c r="F27" s="59">
        <f>E27*E1</f>
        <v>6040.0008550000002</v>
      </c>
      <c r="G27" s="128">
        <f>F27*(1-G1)</f>
        <v>4530.0006412500006</v>
      </c>
      <c r="H27" s="1"/>
      <c r="I27" s="1"/>
      <c r="J27" s="1"/>
      <c r="K27" s="1"/>
      <c r="L27" s="1"/>
      <c r="M27" s="1"/>
      <c r="N27" s="1"/>
      <c r="O27" s="1"/>
      <c r="P27" s="1"/>
      <c r="Q27" s="1"/>
      <c r="R27" s="1"/>
      <c r="S27" s="1"/>
      <c r="T27" s="1"/>
    </row>
    <row r="28" spans="1:20" s="57" customFormat="1" ht="30" customHeight="1" x14ac:dyDescent="0.25">
      <c r="A28" s="1215"/>
      <c r="B28" s="58" t="s">
        <v>300</v>
      </c>
      <c r="C28" s="422">
        <v>8595090557173</v>
      </c>
      <c r="D28" s="400" t="s">
        <v>342</v>
      </c>
      <c r="E28" s="87">
        <v>116.14</v>
      </c>
      <c r="F28" s="59">
        <f>E28*E1</f>
        <v>6027.0272299999997</v>
      </c>
      <c r="G28" s="128">
        <f>F28*(1-G1)</f>
        <v>4520.2704224999998</v>
      </c>
      <c r="H28" s="1"/>
      <c r="I28" s="1"/>
      <c r="J28" s="1"/>
      <c r="K28" s="1"/>
      <c r="L28" s="1"/>
      <c r="M28" s="1"/>
      <c r="N28" s="1"/>
      <c r="O28" s="1"/>
      <c r="P28" s="1"/>
      <c r="Q28" s="1"/>
      <c r="R28" s="1"/>
      <c r="S28" s="1"/>
      <c r="T28" s="1"/>
    </row>
    <row r="29" spans="1:20" ht="56.25" customHeight="1" x14ac:dyDescent="0.25">
      <c r="A29" s="4"/>
      <c r="B29" s="60" t="s">
        <v>154</v>
      </c>
      <c r="C29" s="423">
        <v>8595090567387</v>
      </c>
      <c r="D29" s="401" t="s">
        <v>342</v>
      </c>
      <c r="E29" s="88">
        <v>44.59</v>
      </c>
      <c r="F29" s="47">
        <f>E29*E1</f>
        <v>2313.9757550000004</v>
      </c>
      <c r="G29" s="129">
        <f>F29*(1-G1)</f>
        <v>1735.4818162500003</v>
      </c>
      <c r="H29" s="1"/>
      <c r="I29" s="1"/>
      <c r="J29" s="1"/>
      <c r="K29" s="1"/>
      <c r="L29" s="1"/>
      <c r="M29" s="1"/>
      <c r="N29" s="1"/>
      <c r="O29" s="1"/>
      <c r="P29" s="1"/>
      <c r="Q29" s="1"/>
      <c r="R29" s="1"/>
      <c r="S29" s="1"/>
      <c r="T29" s="1"/>
    </row>
    <row r="30" spans="1:20" ht="26.25" customHeight="1" x14ac:dyDescent="0.25">
      <c r="A30" s="1214" t="s">
        <v>155</v>
      </c>
      <c r="B30" s="1174"/>
      <c r="C30" s="1174"/>
      <c r="D30" s="1174"/>
      <c r="E30" s="1174"/>
      <c r="F30" s="1174"/>
      <c r="G30" s="1174"/>
      <c r="H30" s="1"/>
      <c r="I30" s="1"/>
      <c r="J30" s="123"/>
      <c r="K30" s="1"/>
      <c r="L30" s="1"/>
      <c r="M30" s="1"/>
      <c r="N30" s="1"/>
      <c r="O30" s="1"/>
      <c r="P30" s="1"/>
      <c r="Q30" s="1"/>
      <c r="R30" s="1"/>
      <c r="S30" s="1"/>
      <c r="T30" s="1"/>
    </row>
    <row r="31" spans="1:20" ht="56.25" customHeight="1" x14ac:dyDescent="0.25">
      <c r="A31"/>
      <c r="B31" s="5" t="s">
        <v>471</v>
      </c>
      <c r="C31" s="421">
        <v>8595090542018</v>
      </c>
      <c r="D31" s="144"/>
      <c r="E31" s="84">
        <v>137.97999999999999</v>
      </c>
      <c r="F31" s="6">
        <f>E31*E1</f>
        <v>7160.4031099999993</v>
      </c>
      <c r="G31" s="125">
        <f>F31*(1-G1)</f>
        <v>5370.3023324999995</v>
      </c>
      <c r="H31" s="1"/>
      <c r="I31" s="1"/>
      <c r="J31" s="1"/>
      <c r="K31" s="1"/>
      <c r="L31" s="1"/>
      <c r="M31" s="1"/>
      <c r="N31" s="1"/>
      <c r="O31" s="1"/>
      <c r="P31" s="1"/>
      <c r="Q31" s="1"/>
      <c r="R31" s="1"/>
      <c r="S31" s="1"/>
      <c r="T31" s="1"/>
    </row>
    <row r="32" spans="1:20" ht="56.25" customHeight="1" x14ac:dyDescent="0.25">
      <c r="A32" s="4"/>
      <c r="B32" s="7" t="s">
        <v>156</v>
      </c>
      <c r="C32" s="420">
        <v>8595090561453</v>
      </c>
      <c r="D32" s="398" t="s">
        <v>342</v>
      </c>
      <c r="E32" s="85">
        <v>166.53</v>
      </c>
      <c r="F32" s="8">
        <f>E32*E1</f>
        <v>8641.9910849999997</v>
      </c>
      <c r="G32" s="126">
        <f>F32*(1-G1)</f>
        <v>6481.4933137499993</v>
      </c>
      <c r="H32" s="1"/>
      <c r="I32" s="1"/>
      <c r="J32" s="1"/>
      <c r="K32" s="1"/>
      <c r="L32" s="1"/>
      <c r="M32" s="1"/>
      <c r="N32" s="1"/>
      <c r="O32" s="1"/>
      <c r="P32" s="1"/>
      <c r="Q32" s="1"/>
      <c r="R32" s="1"/>
      <c r="S32" s="1"/>
      <c r="T32" s="1"/>
    </row>
    <row r="33" spans="1:20" ht="56.25" customHeight="1" x14ac:dyDescent="0.25">
      <c r="A33" s="4"/>
      <c r="B33" s="5" t="s">
        <v>157</v>
      </c>
      <c r="C33" s="421">
        <v>8595090543022</v>
      </c>
      <c r="D33" s="397" t="s">
        <v>342</v>
      </c>
      <c r="E33" s="84">
        <v>86.67</v>
      </c>
      <c r="F33" s="6">
        <f>E33*E1</f>
        <v>4497.6963150000001</v>
      </c>
      <c r="G33" s="125">
        <f>F33*(1-G1)</f>
        <v>3373.2722362499999</v>
      </c>
      <c r="H33" s="1"/>
      <c r="I33" s="123"/>
      <c r="J33" s="1"/>
      <c r="K33" s="1"/>
      <c r="L33" s="1"/>
      <c r="M33" s="1"/>
      <c r="N33" s="1"/>
      <c r="O33" s="1"/>
      <c r="P33" s="1"/>
      <c r="Q33" s="1"/>
      <c r="R33" s="1"/>
      <c r="S33" s="1"/>
      <c r="T33" s="1"/>
    </row>
    <row r="34" spans="1:20" ht="56.25" customHeight="1" x14ac:dyDescent="0.25">
      <c r="A34" s="4"/>
      <c r="B34" s="7" t="s">
        <v>158</v>
      </c>
      <c r="C34" s="420">
        <v>8595090543046</v>
      </c>
      <c r="D34" s="398" t="s">
        <v>342</v>
      </c>
      <c r="E34" s="85">
        <v>107.58</v>
      </c>
      <c r="F34" s="8">
        <f>E34*E1</f>
        <v>5582.8103099999998</v>
      </c>
      <c r="G34" s="126">
        <f>F34*(1-G1)</f>
        <v>4187.1077324999997</v>
      </c>
      <c r="H34" s="1"/>
      <c r="I34" s="1"/>
      <c r="J34" s="123"/>
      <c r="K34" s="1"/>
      <c r="L34" s="1"/>
      <c r="M34" s="1"/>
      <c r="N34" s="1"/>
      <c r="O34" s="1"/>
      <c r="P34" s="1"/>
      <c r="Q34" s="1"/>
      <c r="R34" s="1"/>
      <c r="S34" s="1"/>
      <c r="T34" s="1"/>
    </row>
    <row r="35" spans="1:20" ht="56.25" customHeight="1" x14ac:dyDescent="0.25">
      <c r="A35" s="4"/>
      <c r="B35" s="5" t="s">
        <v>159</v>
      </c>
      <c r="C35" s="421">
        <v>8595090543008</v>
      </c>
      <c r="D35" s="397" t="s">
        <v>342</v>
      </c>
      <c r="E35" s="84">
        <v>84.15</v>
      </c>
      <c r="F35" s="6">
        <f>E35*E1</f>
        <v>4366.9221750000006</v>
      </c>
      <c r="G35" s="125">
        <f>F35*(1-G1)</f>
        <v>3275.1916312500007</v>
      </c>
      <c r="H35" s="1"/>
      <c r="I35" s="1"/>
      <c r="J35" s="1"/>
      <c r="K35" s="123"/>
      <c r="L35" s="1"/>
      <c r="M35" s="1"/>
      <c r="N35" s="1"/>
      <c r="O35" s="1"/>
      <c r="P35" s="1"/>
      <c r="Q35" s="1"/>
      <c r="R35" s="1"/>
      <c r="S35" s="1"/>
      <c r="T35" s="1"/>
    </row>
    <row r="36" spans="1:20" ht="56.25" customHeight="1" x14ac:dyDescent="0.25">
      <c r="A36" s="4"/>
      <c r="B36" s="7" t="s">
        <v>160</v>
      </c>
      <c r="C36" s="420">
        <v>8595090536642</v>
      </c>
      <c r="D36" s="398" t="s">
        <v>342</v>
      </c>
      <c r="E36" s="85">
        <v>70.459999999999994</v>
      </c>
      <c r="F36" s="8">
        <f>E36*E1</f>
        <v>3656.4864699999998</v>
      </c>
      <c r="G36" s="126">
        <f>F36*(1-G1)</f>
        <v>2742.3648524999999</v>
      </c>
      <c r="H36" s="1"/>
      <c r="I36" s="1"/>
      <c r="J36" s="1"/>
      <c r="K36" s="1"/>
      <c r="L36" s="1"/>
      <c r="M36" s="1"/>
      <c r="N36" s="1"/>
      <c r="O36" s="1"/>
      <c r="P36" s="1"/>
      <c r="Q36" s="1"/>
      <c r="R36" s="1"/>
      <c r="S36" s="1"/>
      <c r="T36" s="1"/>
    </row>
    <row r="37" spans="1:20" ht="56.25" customHeight="1" x14ac:dyDescent="0.25">
      <c r="A37" s="4"/>
      <c r="B37" s="5" t="s">
        <v>161</v>
      </c>
      <c r="C37" s="421">
        <v>8595090536628</v>
      </c>
      <c r="D37" s="397" t="s">
        <v>342</v>
      </c>
      <c r="E37" s="84">
        <v>77.56</v>
      </c>
      <c r="F37" s="6">
        <f>E37*E1</f>
        <v>4024.9374200000002</v>
      </c>
      <c r="G37" s="125">
        <f>F37*(1-G1)</f>
        <v>3018.7030650000002</v>
      </c>
      <c r="H37" s="1"/>
      <c r="I37" s="1"/>
      <c r="J37" s="1"/>
      <c r="K37" s="1"/>
      <c r="L37" s="1"/>
      <c r="M37" s="1"/>
      <c r="N37" s="1"/>
      <c r="O37" s="1"/>
      <c r="P37" s="1"/>
      <c r="Q37" s="1"/>
      <c r="R37" s="1"/>
      <c r="S37" s="1"/>
      <c r="T37" s="1"/>
    </row>
    <row r="38" spans="1:20" s="57" customFormat="1" ht="21" customHeight="1" x14ac:dyDescent="0.25">
      <c r="A38" s="1214" t="s">
        <v>301</v>
      </c>
      <c r="B38" s="1174"/>
      <c r="C38" s="1174"/>
      <c r="D38" s="1174"/>
      <c r="E38" s="1174"/>
      <c r="F38" s="1174"/>
      <c r="G38" s="1174"/>
      <c r="H38" s="1"/>
      <c r="I38" s="1"/>
      <c r="J38" s="1"/>
      <c r="K38" s="1"/>
      <c r="L38" s="1"/>
      <c r="M38" s="1"/>
      <c r="N38" s="1"/>
      <c r="O38" s="1"/>
      <c r="P38" s="1"/>
      <c r="Q38" s="1"/>
      <c r="R38" s="1"/>
      <c r="S38" s="1"/>
      <c r="T38" s="1"/>
    </row>
    <row r="39" spans="1:20" s="57" customFormat="1" ht="24" customHeight="1" x14ac:dyDescent="0.25">
      <c r="A39" s="1102"/>
      <c r="B39" s="426" t="s">
        <v>162</v>
      </c>
      <c r="C39" s="424">
        <v>8595090565260</v>
      </c>
      <c r="D39" s="397" t="s">
        <v>342</v>
      </c>
      <c r="E39" s="89">
        <v>115.06</v>
      </c>
      <c r="F39" s="48">
        <f>E39*E1</f>
        <v>5970.98117</v>
      </c>
      <c r="G39" s="125">
        <f>F39*(1-G1)</f>
        <v>4478.2358775000002</v>
      </c>
      <c r="H39" s="1"/>
      <c r="I39" s="1"/>
      <c r="J39" s="1"/>
      <c r="K39" s="1"/>
      <c r="L39" s="1"/>
      <c r="M39" s="1"/>
      <c r="N39" s="1"/>
      <c r="O39" s="1"/>
      <c r="P39" s="1"/>
      <c r="Q39" s="1"/>
      <c r="R39" s="1"/>
      <c r="S39" s="1"/>
      <c r="T39" s="1"/>
    </row>
    <row r="40" spans="1:20" s="57" customFormat="1" ht="24" customHeight="1" x14ac:dyDescent="0.25">
      <c r="A40" s="1102"/>
      <c r="B40" s="61" t="s">
        <v>302</v>
      </c>
      <c r="C40" s="427">
        <v>8595090557098</v>
      </c>
      <c r="D40" s="397" t="s">
        <v>342</v>
      </c>
      <c r="E40" s="89">
        <v>104.3</v>
      </c>
      <c r="F40" s="48">
        <f>E40*E1</f>
        <v>5412.5963499999998</v>
      </c>
      <c r="G40" s="125">
        <f>F40*(1-G1)</f>
        <v>4059.4472624999999</v>
      </c>
      <c r="H40" s="1"/>
      <c r="I40" s="123"/>
      <c r="J40" s="1"/>
      <c r="K40" s="1"/>
      <c r="L40" s="1"/>
      <c r="M40" s="1"/>
      <c r="N40" s="1"/>
      <c r="O40" s="1"/>
      <c r="P40" s="1"/>
      <c r="Q40" s="1"/>
      <c r="R40" s="1"/>
      <c r="S40" s="1"/>
      <c r="T40" s="1"/>
    </row>
    <row r="41" spans="1:20" s="57" customFormat="1" ht="24" customHeight="1" x14ac:dyDescent="0.25">
      <c r="A41" s="1102"/>
      <c r="B41" s="426" t="s">
        <v>303</v>
      </c>
      <c r="C41" s="424">
        <v>8595090557111</v>
      </c>
      <c r="D41" s="397" t="s">
        <v>342</v>
      </c>
      <c r="E41" s="89">
        <v>103.04</v>
      </c>
      <c r="F41" s="48">
        <f>E41*E1</f>
        <v>5347.20928</v>
      </c>
      <c r="G41" s="125">
        <f>F41*(1-G1)</f>
        <v>4010.4069600000003</v>
      </c>
      <c r="H41" s="1"/>
      <c r="I41" s="1"/>
      <c r="J41" s="1"/>
      <c r="K41" s="1"/>
      <c r="L41" s="1"/>
      <c r="M41" s="1"/>
      <c r="N41" s="1"/>
      <c r="O41" s="1"/>
      <c r="P41" s="1"/>
      <c r="Q41" s="1"/>
      <c r="R41" s="1"/>
      <c r="S41" s="1"/>
      <c r="T41" s="1"/>
    </row>
    <row r="42" spans="1:20" s="57" customFormat="1" ht="27.95" customHeight="1" x14ac:dyDescent="0.25">
      <c r="A42" s="4"/>
      <c r="B42" s="428" t="s">
        <v>304</v>
      </c>
      <c r="C42" s="425">
        <v>8595090561491</v>
      </c>
      <c r="D42" s="401" t="s">
        <v>342</v>
      </c>
      <c r="E42" s="88">
        <v>143.35</v>
      </c>
      <c r="F42" s="47">
        <f>E42*E1</f>
        <v>7439.076575</v>
      </c>
      <c r="G42" s="129">
        <f>F42*(1-G1)</f>
        <v>5579.3074312500003</v>
      </c>
      <c r="H42" s="1"/>
      <c r="I42" s="1"/>
      <c r="J42" s="1"/>
      <c r="K42" s="1"/>
      <c r="L42" s="1"/>
      <c r="M42" s="1"/>
      <c r="N42" s="1"/>
      <c r="O42" s="1"/>
      <c r="P42" s="1"/>
      <c r="Q42" s="1"/>
      <c r="R42" s="1"/>
      <c r="S42" s="1"/>
      <c r="T42" s="1"/>
    </row>
    <row r="43" spans="1:20" s="57" customFormat="1" ht="27.95" customHeight="1" x14ac:dyDescent="0.25">
      <c r="A43" s="4"/>
      <c r="B43" s="428" t="s">
        <v>305</v>
      </c>
      <c r="C43" s="425">
        <v>8595090561484</v>
      </c>
      <c r="D43" s="401" t="s">
        <v>342</v>
      </c>
      <c r="E43" s="88">
        <v>136.80000000000001</v>
      </c>
      <c r="F43" s="47">
        <f>E43*E1</f>
        <v>7099.1676000000007</v>
      </c>
      <c r="G43" s="129">
        <f>F43*(1-G1)</f>
        <v>5324.3757000000005</v>
      </c>
      <c r="H43" s="1"/>
      <c r="I43" s="1"/>
      <c r="J43" s="1"/>
      <c r="K43" s="1"/>
      <c r="L43" s="1"/>
      <c r="M43" s="1"/>
      <c r="N43" s="1"/>
      <c r="O43" s="1"/>
      <c r="P43" s="1"/>
      <c r="Q43" s="1"/>
      <c r="R43" s="1"/>
      <c r="S43" s="1"/>
      <c r="T43" s="1"/>
    </row>
    <row r="44" spans="1:20" s="57" customFormat="1" ht="49.5" customHeight="1" x14ac:dyDescent="0.25">
      <c r="A44" s="4"/>
      <c r="B44" s="428" t="s">
        <v>658</v>
      </c>
      <c r="C44" s="425">
        <v>8595090538066</v>
      </c>
      <c r="D44" s="401" t="s">
        <v>342</v>
      </c>
      <c r="E44" s="88">
        <v>109.84</v>
      </c>
      <c r="F44" s="47">
        <f>E44*E1</f>
        <v>5700.0918799999999</v>
      </c>
      <c r="G44" s="129">
        <f>F44*(1-G1)</f>
        <v>4275.06891</v>
      </c>
      <c r="H44" s="1"/>
      <c r="I44" s="1"/>
      <c r="J44" s="1"/>
      <c r="K44" s="1"/>
      <c r="L44" s="1"/>
      <c r="M44" s="1"/>
      <c r="N44" s="1"/>
      <c r="O44" s="1"/>
      <c r="P44" s="1"/>
      <c r="Q44" s="1"/>
      <c r="R44" s="1"/>
      <c r="S44" s="1"/>
      <c r="T44" s="1"/>
    </row>
    <row r="45" spans="1:20" s="57" customFormat="1" ht="43.5" customHeight="1" x14ac:dyDescent="0.25">
      <c r="A45" s="4"/>
      <c r="B45" s="426" t="s">
        <v>306</v>
      </c>
      <c r="C45" s="424">
        <v>8595090559610</v>
      </c>
      <c r="D45" s="397" t="s">
        <v>342</v>
      </c>
      <c r="E45" s="89">
        <v>249.42</v>
      </c>
      <c r="F45" s="48">
        <f>E45*E1</f>
        <v>12943.526189999999</v>
      </c>
      <c r="G45" s="125">
        <f>F45*(1-G1)</f>
        <v>9707.6446424999995</v>
      </c>
      <c r="H45" s="1"/>
      <c r="I45" s="1"/>
      <c r="J45" s="1"/>
      <c r="K45" s="1"/>
      <c r="L45" s="1"/>
      <c r="M45" s="1"/>
      <c r="N45" s="1"/>
      <c r="O45" s="1"/>
      <c r="P45" s="1"/>
      <c r="Q45" s="1"/>
      <c r="R45" s="1"/>
      <c r="S45" s="1"/>
      <c r="T45" s="1"/>
    </row>
    <row r="46" spans="1:20" s="57" customFormat="1" ht="21.95" customHeight="1" x14ac:dyDescent="0.25">
      <c r="A46" s="4"/>
      <c r="B46" s="428" t="s">
        <v>307</v>
      </c>
      <c r="C46" s="425">
        <v>8595090560968</v>
      </c>
      <c r="D46" s="401" t="s">
        <v>342</v>
      </c>
      <c r="E46" s="88">
        <v>90.95</v>
      </c>
      <c r="F46" s="47">
        <f>E46*E1</f>
        <v>4719.8047750000005</v>
      </c>
      <c r="G46" s="129">
        <f>F46*(1-G1)</f>
        <v>3539.8535812500004</v>
      </c>
      <c r="H46" s="1"/>
      <c r="I46" s="123"/>
      <c r="J46" s="1"/>
      <c r="K46" s="1"/>
      <c r="L46" s="1"/>
      <c r="M46" s="1"/>
      <c r="N46" s="1"/>
      <c r="O46" s="1"/>
      <c r="P46" s="1"/>
      <c r="Q46" s="1"/>
      <c r="R46" s="1"/>
      <c r="S46" s="1"/>
      <c r="T46" s="1"/>
    </row>
    <row r="47" spans="1:20" s="57" customFormat="1" ht="21.95" customHeight="1" x14ac:dyDescent="0.25">
      <c r="A47" s="4"/>
      <c r="B47" s="428" t="s">
        <v>308</v>
      </c>
      <c r="C47" s="425">
        <v>8595090560975</v>
      </c>
      <c r="D47" s="401" t="s">
        <v>342</v>
      </c>
      <c r="E47" s="88">
        <v>87.17</v>
      </c>
      <c r="F47" s="47">
        <f>E47*E1</f>
        <v>4523.6435650000003</v>
      </c>
      <c r="G47" s="129">
        <f>F47*(1-G1)</f>
        <v>3392.7326737500002</v>
      </c>
      <c r="H47" s="1"/>
      <c r="I47" s="1"/>
      <c r="J47" s="123"/>
      <c r="K47" s="1"/>
      <c r="L47" s="1"/>
      <c r="M47" s="1"/>
      <c r="N47" s="1"/>
      <c r="O47" s="1"/>
      <c r="P47" s="1"/>
      <c r="Q47" s="1"/>
      <c r="R47" s="1"/>
      <c r="S47" s="1"/>
      <c r="T47" s="1"/>
    </row>
    <row r="48" spans="1:20" s="57" customFormat="1" ht="21.95" customHeight="1" x14ac:dyDescent="0.25">
      <c r="A48" s="4"/>
      <c r="B48" s="428" t="s">
        <v>309</v>
      </c>
      <c r="C48" s="425">
        <v>8595090556657</v>
      </c>
      <c r="D48" s="401" t="s">
        <v>342</v>
      </c>
      <c r="E48" s="88">
        <v>123.45</v>
      </c>
      <c r="F48" s="47">
        <f>E48*E1</f>
        <v>6406.3760250000005</v>
      </c>
      <c r="G48" s="129">
        <f>F48*(1-G1)</f>
        <v>4804.7820187500001</v>
      </c>
      <c r="H48" s="1"/>
      <c r="I48" s="1"/>
      <c r="J48" s="1"/>
      <c r="K48" s="1"/>
      <c r="L48" s="1"/>
      <c r="M48" s="1"/>
      <c r="N48" s="1"/>
      <c r="O48" s="1"/>
      <c r="P48" s="1"/>
      <c r="Q48" s="1"/>
      <c r="R48" s="1"/>
      <c r="S48" s="1"/>
      <c r="T48" s="1"/>
    </row>
    <row r="49" spans="1:20" s="57" customFormat="1" ht="57" customHeight="1" x14ac:dyDescent="0.25">
      <c r="A49" s="4"/>
      <c r="B49" s="426" t="s">
        <v>310</v>
      </c>
      <c r="C49" s="424">
        <v>8595090557159</v>
      </c>
      <c r="D49" s="397" t="s">
        <v>342</v>
      </c>
      <c r="E49" s="89">
        <v>117.4</v>
      </c>
      <c r="F49" s="48">
        <f>E49*E1</f>
        <v>6092.4143000000004</v>
      </c>
      <c r="G49" s="125">
        <f>F49*(1-G1)</f>
        <v>4569.3107250000003</v>
      </c>
      <c r="H49" s="1"/>
      <c r="I49" s="1"/>
      <c r="J49" s="1"/>
      <c r="K49" s="1"/>
      <c r="L49" s="1"/>
      <c r="M49" s="1"/>
      <c r="N49" s="1"/>
      <c r="O49" s="1"/>
      <c r="P49" s="1"/>
      <c r="Q49" s="1"/>
      <c r="R49" s="1"/>
      <c r="S49" s="1"/>
      <c r="T49" s="1"/>
    </row>
    <row r="50" spans="1:20" s="57" customFormat="1" ht="21.75" customHeight="1" x14ac:dyDescent="0.25">
      <c r="A50" s="1214" t="s">
        <v>311</v>
      </c>
      <c r="B50" s="1174"/>
      <c r="C50" s="1174"/>
      <c r="D50" s="1174"/>
      <c r="E50" s="1174"/>
      <c r="F50" s="1174"/>
      <c r="G50" s="1174"/>
      <c r="H50" s="1"/>
      <c r="I50" s="1"/>
      <c r="J50" s="1"/>
      <c r="K50" s="1"/>
      <c r="L50" s="1"/>
      <c r="M50" s="1"/>
      <c r="N50" s="1"/>
      <c r="O50" s="1"/>
      <c r="P50" s="1"/>
      <c r="Q50" s="1"/>
      <c r="R50" s="1"/>
      <c r="S50" s="1"/>
      <c r="T50" s="1"/>
    </row>
    <row r="51" spans="1:20" s="1" customFormat="1" ht="57" customHeight="1" x14ac:dyDescent="0.2">
      <c r="B51" s="426" t="s">
        <v>1266</v>
      </c>
      <c r="C51" s="424">
        <v>8595090567400</v>
      </c>
      <c r="D51" s="397" t="s">
        <v>342</v>
      </c>
      <c r="E51" s="89">
        <v>42.83</v>
      </c>
      <c r="F51" s="48">
        <f>E51*E1</f>
        <v>2222.641435</v>
      </c>
      <c r="G51" s="125">
        <f>F51*(1-G1)</f>
        <v>1666.9810762500001</v>
      </c>
    </row>
    <row r="52" spans="1:20" s="57" customFormat="1" ht="60" customHeight="1" x14ac:dyDescent="0.25">
      <c r="A52" s="4"/>
      <c r="B52" s="61" t="s">
        <v>312</v>
      </c>
      <c r="C52" s="427">
        <v>8595090560449</v>
      </c>
      <c r="D52" s="397" t="s">
        <v>342</v>
      </c>
      <c r="E52" s="89">
        <v>62.48</v>
      </c>
      <c r="F52" s="48">
        <f>E52*E1</f>
        <v>3242.3683599999999</v>
      </c>
      <c r="G52" s="125">
        <f>F52*(1-G1)</f>
        <v>2431.7762699999998</v>
      </c>
      <c r="H52" s="1"/>
      <c r="I52" s="1"/>
      <c r="J52" s="1"/>
      <c r="K52" s="123"/>
      <c r="L52" s="1"/>
      <c r="M52" s="1"/>
      <c r="N52" s="1"/>
      <c r="O52" s="1"/>
      <c r="P52" s="1"/>
      <c r="Q52" s="1"/>
      <c r="R52" s="1"/>
      <c r="S52" s="1"/>
      <c r="T52" s="1"/>
    </row>
    <row r="53" spans="1:20" ht="19.5" customHeight="1" x14ac:dyDescent="0.25">
      <c r="A53" s="1214" t="s">
        <v>112</v>
      </c>
      <c r="B53" s="1174"/>
      <c r="C53" s="1174"/>
      <c r="D53" s="1174"/>
      <c r="E53" s="1174"/>
      <c r="F53" s="1174"/>
      <c r="G53" s="1174"/>
      <c r="H53" s="1"/>
      <c r="I53" s="123"/>
      <c r="J53" s="1"/>
      <c r="K53" s="1"/>
      <c r="L53" s="1"/>
      <c r="M53" s="1"/>
      <c r="N53" s="1"/>
      <c r="O53" s="1"/>
      <c r="P53" s="1"/>
      <c r="Q53" s="1"/>
      <c r="R53" s="1"/>
      <c r="S53" s="1"/>
      <c r="T53" s="1"/>
    </row>
    <row r="54" spans="1:20" ht="15.75" customHeight="1" x14ac:dyDescent="0.25">
      <c r="A54" s="11"/>
      <c r="B54" s="13"/>
      <c r="C54" s="13"/>
      <c r="D54" s="12"/>
      <c r="E54" s="14"/>
      <c r="F54" s="14"/>
      <c r="G54" s="15"/>
      <c r="H54" s="1"/>
      <c r="I54" s="1"/>
      <c r="J54" s="1"/>
      <c r="K54" s="1"/>
      <c r="L54" s="1"/>
      <c r="M54" s="1"/>
      <c r="N54" s="1"/>
      <c r="O54" s="1"/>
      <c r="P54" s="1"/>
      <c r="Q54" s="1"/>
      <c r="R54" s="1"/>
      <c r="S54" s="1"/>
      <c r="T54" s="1"/>
    </row>
    <row r="55" spans="1:20" ht="15.75" customHeight="1" x14ac:dyDescent="0.25">
      <c r="A55" s="11"/>
      <c r="B55" s="13"/>
      <c r="C55" s="13"/>
      <c r="D55" s="12"/>
      <c r="E55" s="14"/>
      <c r="F55" s="14"/>
      <c r="G55" s="15"/>
      <c r="H55" s="1"/>
      <c r="I55" s="1"/>
      <c r="J55" s="1"/>
      <c r="K55" s="1"/>
      <c r="L55" s="1"/>
      <c r="M55" s="1"/>
      <c r="N55" s="1"/>
      <c r="O55" s="1"/>
      <c r="P55" s="1"/>
      <c r="Q55" s="1"/>
      <c r="R55" s="1"/>
      <c r="S55" s="1"/>
      <c r="T55" s="1"/>
    </row>
    <row r="56" spans="1:20" ht="15.75" customHeight="1" x14ac:dyDescent="0.25">
      <c r="A56" s="11"/>
      <c r="B56" s="13"/>
      <c r="C56" s="13"/>
      <c r="D56" s="12"/>
      <c r="E56" s="14"/>
      <c r="F56" s="14"/>
      <c r="G56" s="15"/>
      <c r="H56" s="1"/>
      <c r="I56" s="1"/>
      <c r="J56" s="1"/>
      <c r="K56" s="1"/>
      <c r="L56" s="1"/>
      <c r="M56" s="1"/>
      <c r="N56" s="1"/>
      <c r="O56" s="1"/>
      <c r="P56" s="1"/>
      <c r="Q56" s="1"/>
      <c r="R56" s="1"/>
      <c r="S56" s="1"/>
      <c r="T56" s="1"/>
    </row>
    <row r="57" spans="1:20" ht="15.75" customHeight="1" x14ac:dyDescent="0.25">
      <c r="A57" s="11"/>
      <c r="B57" s="13"/>
      <c r="C57" s="13"/>
      <c r="D57" s="12"/>
      <c r="E57" s="14"/>
      <c r="F57" s="14"/>
      <c r="G57" s="15"/>
      <c r="H57" s="1"/>
      <c r="I57" s="1"/>
      <c r="J57" s="1"/>
      <c r="K57" s="1"/>
      <c r="L57" s="1"/>
      <c r="M57" s="1"/>
      <c r="N57" s="1"/>
      <c r="O57" s="1"/>
      <c r="P57" s="1"/>
      <c r="Q57" s="1"/>
      <c r="R57" s="1"/>
      <c r="S57" s="1"/>
      <c r="T57" s="1"/>
    </row>
    <row r="58" spans="1:20" ht="15.75" customHeight="1" x14ac:dyDescent="0.25">
      <c r="A58" s="11"/>
      <c r="B58" s="13"/>
      <c r="C58" s="13"/>
      <c r="D58" s="12"/>
      <c r="E58" s="14"/>
      <c r="F58" s="14"/>
      <c r="G58" s="15"/>
      <c r="H58" s="1"/>
      <c r="I58" s="1"/>
      <c r="J58" s="1"/>
      <c r="K58" s="1"/>
      <c r="L58" s="1"/>
      <c r="M58" s="1"/>
      <c r="N58" s="1"/>
      <c r="O58" s="1"/>
      <c r="P58" s="1"/>
      <c r="Q58" s="1"/>
      <c r="R58" s="1"/>
      <c r="S58" s="1"/>
      <c r="T58" s="1"/>
    </row>
    <row r="59" spans="1:20" ht="15.75" customHeight="1" x14ac:dyDescent="0.25">
      <c r="A59" s="11"/>
      <c r="B59" s="13"/>
      <c r="C59" s="13"/>
      <c r="D59" s="12"/>
      <c r="E59" s="14"/>
      <c r="F59" s="14"/>
      <c r="G59" s="15"/>
      <c r="H59" s="1"/>
      <c r="I59" s="1"/>
      <c r="J59" s="1"/>
      <c r="K59" s="1"/>
      <c r="L59" s="1"/>
      <c r="M59" s="1"/>
      <c r="N59" s="1"/>
      <c r="O59" s="1"/>
      <c r="P59" s="1"/>
      <c r="Q59" s="1"/>
      <c r="R59" s="1"/>
      <c r="S59" s="1"/>
      <c r="T59" s="1"/>
    </row>
    <row r="60" spans="1:20" ht="15.75" customHeight="1" x14ac:dyDescent="0.25">
      <c r="A60" s="11"/>
      <c r="B60" s="13"/>
      <c r="C60" s="13"/>
      <c r="D60" s="12"/>
      <c r="E60" s="14"/>
      <c r="F60" s="14"/>
      <c r="G60" s="15"/>
      <c r="H60" s="1"/>
      <c r="I60" s="1"/>
      <c r="J60" s="1"/>
      <c r="K60" s="1"/>
      <c r="L60" s="1"/>
      <c r="M60" s="1"/>
      <c r="N60" s="1"/>
      <c r="O60" s="1"/>
      <c r="P60" s="1"/>
      <c r="Q60" s="1"/>
      <c r="R60" s="1"/>
      <c r="S60" s="1"/>
      <c r="T60" s="1"/>
    </row>
    <row r="61" spans="1:20" ht="15.75" customHeight="1" x14ac:dyDescent="0.25">
      <c r="A61" s="11"/>
      <c r="B61" s="13"/>
      <c r="C61" s="13"/>
      <c r="D61" s="12"/>
      <c r="E61" s="14"/>
      <c r="F61" s="14"/>
      <c r="G61" s="15"/>
      <c r="H61" s="1"/>
      <c r="I61" s="1"/>
      <c r="J61" s="1"/>
      <c r="K61" s="1"/>
      <c r="L61" s="1"/>
      <c r="M61" s="1"/>
      <c r="N61" s="1"/>
      <c r="O61" s="1"/>
      <c r="P61" s="1"/>
      <c r="Q61" s="1"/>
      <c r="R61" s="1"/>
      <c r="S61" s="1"/>
      <c r="T61" s="1"/>
    </row>
    <row r="62" spans="1:20" ht="15.75" customHeight="1" x14ac:dyDescent="0.25">
      <c r="A62" s="11"/>
      <c r="B62" s="13"/>
      <c r="C62" s="13"/>
      <c r="D62" s="12"/>
      <c r="E62" s="14"/>
      <c r="F62" s="14"/>
      <c r="G62" s="15"/>
      <c r="H62" s="1"/>
      <c r="I62" s="1"/>
      <c r="J62" s="1"/>
      <c r="K62" s="1"/>
      <c r="L62" s="1"/>
      <c r="M62" s="1"/>
      <c r="N62" s="1"/>
      <c r="O62" s="1"/>
      <c r="P62" s="1"/>
      <c r="Q62" s="1"/>
      <c r="R62" s="1"/>
      <c r="S62" s="1"/>
      <c r="T62" s="1"/>
    </row>
    <row r="63" spans="1:20" ht="15.75" customHeight="1" x14ac:dyDescent="0.25">
      <c r="A63" s="11"/>
      <c r="B63" s="13"/>
      <c r="C63" s="13"/>
      <c r="D63" s="12"/>
      <c r="E63" s="14"/>
      <c r="F63" s="14"/>
      <c r="G63" s="15"/>
      <c r="H63" s="1"/>
      <c r="I63" s="1"/>
      <c r="J63" s="1"/>
      <c r="K63" s="1"/>
      <c r="L63" s="1"/>
      <c r="M63" s="1"/>
      <c r="N63" s="1"/>
      <c r="O63" s="1"/>
      <c r="P63" s="1"/>
      <c r="Q63" s="1"/>
      <c r="R63" s="1"/>
      <c r="S63" s="1"/>
      <c r="T63" s="1"/>
    </row>
    <row r="64" spans="1:20" ht="15.75" customHeight="1" x14ac:dyDescent="0.25">
      <c r="A64" s="11"/>
      <c r="B64" s="13"/>
      <c r="C64" s="13"/>
      <c r="D64" s="12"/>
      <c r="E64" s="14"/>
      <c r="F64" s="14"/>
      <c r="G64" s="15"/>
      <c r="H64" s="1"/>
      <c r="I64" s="1"/>
      <c r="J64" s="1"/>
      <c r="K64" s="1"/>
      <c r="L64" s="1"/>
      <c r="M64" s="1"/>
      <c r="N64" s="1"/>
      <c r="O64" s="1"/>
      <c r="P64" s="1"/>
      <c r="Q64" s="1"/>
      <c r="R64" s="1"/>
      <c r="S64" s="1"/>
      <c r="T64" s="1"/>
    </row>
    <row r="65" spans="1:20" ht="15.75" customHeight="1" x14ac:dyDescent="0.25">
      <c r="A65" s="11"/>
      <c r="B65" s="13"/>
      <c r="C65" s="13"/>
      <c r="D65" s="12"/>
      <c r="E65" s="14"/>
      <c r="F65" s="14"/>
      <c r="G65" s="15"/>
      <c r="H65" s="1"/>
      <c r="I65" s="1"/>
      <c r="J65" s="1"/>
      <c r="K65" s="1"/>
      <c r="L65" s="1"/>
      <c r="M65" s="1"/>
      <c r="N65" s="1"/>
      <c r="O65" s="1"/>
      <c r="P65" s="1"/>
      <c r="Q65" s="1"/>
      <c r="R65" s="1"/>
      <c r="S65" s="1"/>
      <c r="T65" s="1"/>
    </row>
    <row r="66" spans="1:20" ht="15.75" customHeight="1" x14ac:dyDescent="0.25">
      <c r="A66" s="11"/>
      <c r="B66" s="13"/>
      <c r="C66" s="13"/>
      <c r="D66" s="12"/>
      <c r="E66" s="14"/>
      <c r="F66" s="14"/>
      <c r="G66" s="15"/>
      <c r="H66" s="1"/>
      <c r="I66" s="1"/>
      <c r="J66" s="1"/>
      <c r="K66" s="1"/>
      <c r="L66" s="1"/>
      <c r="M66" s="1"/>
      <c r="N66" s="1"/>
      <c r="O66" s="1"/>
      <c r="P66" s="1"/>
      <c r="Q66" s="1"/>
      <c r="R66" s="1"/>
      <c r="S66" s="1"/>
      <c r="T66" s="1"/>
    </row>
    <row r="67" spans="1:20" ht="15.75" customHeight="1" x14ac:dyDescent="0.25">
      <c r="A67" s="11"/>
      <c r="B67" s="13"/>
      <c r="C67" s="13"/>
      <c r="D67" s="12"/>
      <c r="E67" s="14"/>
      <c r="F67" s="14"/>
      <c r="G67" s="15"/>
      <c r="H67" s="1"/>
      <c r="I67" s="1"/>
      <c r="J67" s="1"/>
      <c r="K67" s="1"/>
      <c r="L67" s="1"/>
      <c r="M67" s="1"/>
      <c r="N67" s="1"/>
      <c r="O67" s="1"/>
      <c r="P67" s="1"/>
      <c r="Q67" s="1"/>
      <c r="R67" s="1"/>
      <c r="S67" s="1"/>
      <c r="T67" s="1"/>
    </row>
    <row r="68" spans="1:20" ht="15.75" customHeight="1" x14ac:dyDescent="0.25">
      <c r="A68" s="11"/>
      <c r="B68" s="13"/>
      <c r="C68" s="13"/>
      <c r="D68" s="12"/>
      <c r="E68" s="14"/>
      <c r="F68" s="14"/>
      <c r="G68" s="15"/>
      <c r="H68" s="1"/>
      <c r="I68" s="1"/>
      <c r="J68" s="1"/>
      <c r="K68" s="1"/>
      <c r="L68" s="1"/>
      <c r="M68" s="1"/>
      <c r="N68" s="1"/>
      <c r="O68" s="1"/>
      <c r="P68" s="1"/>
      <c r="Q68" s="1"/>
      <c r="R68" s="1"/>
      <c r="S68" s="1"/>
      <c r="T68" s="1"/>
    </row>
    <row r="69" spans="1:20" ht="15.75" customHeight="1" x14ac:dyDescent="0.25">
      <c r="A69" s="11"/>
      <c r="B69" s="13"/>
      <c r="C69" s="13"/>
      <c r="D69" s="12"/>
      <c r="E69" s="14"/>
      <c r="F69" s="14"/>
      <c r="G69" s="15"/>
      <c r="H69" s="1"/>
      <c r="I69" s="1"/>
      <c r="J69" s="1"/>
      <c r="K69" s="1"/>
      <c r="L69" s="1"/>
      <c r="M69" s="1"/>
      <c r="N69" s="1"/>
      <c r="O69" s="1"/>
      <c r="P69" s="1"/>
      <c r="Q69" s="1"/>
      <c r="R69" s="1"/>
      <c r="S69" s="1"/>
      <c r="T69" s="1"/>
    </row>
    <row r="70" spans="1:20" ht="15.75" customHeight="1" x14ac:dyDescent="0.25">
      <c r="A70" s="11"/>
      <c r="B70" s="13"/>
      <c r="C70" s="13"/>
      <c r="D70" s="12"/>
      <c r="E70" s="14"/>
      <c r="F70" s="14"/>
      <c r="G70" s="15"/>
      <c r="H70" s="1"/>
      <c r="I70" s="1"/>
      <c r="J70" s="1"/>
      <c r="K70" s="1"/>
      <c r="L70" s="1"/>
      <c r="M70" s="1"/>
      <c r="N70" s="1"/>
      <c r="O70" s="1"/>
      <c r="P70" s="1"/>
      <c r="Q70" s="1"/>
      <c r="R70" s="1"/>
      <c r="S70" s="1"/>
      <c r="T70" s="1"/>
    </row>
    <row r="71" spans="1:20" ht="15.75" customHeight="1" x14ac:dyDescent="0.25">
      <c r="A71" s="11"/>
      <c r="B71" s="13"/>
      <c r="C71" s="13"/>
      <c r="D71" s="12"/>
      <c r="E71" s="14"/>
      <c r="F71" s="14"/>
      <c r="G71" s="15"/>
      <c r="H71" s="1"/>
      <c r="I71" s="1"/>
      <c r="J71" s="1"/>
      <c r="K71" s="1"/>
      <c r="L71" s="1"/>
      <c r="M71" s="1"/>
      <c r="N71" s="1"/>
      <c r="O71" s="1"/>
      <c r="P71" s="1"/>
      <c r="Q71" s="1"/>
      <c r="R71" s="1"/>
      <c r="S71" s="1"/>
      <c r="T71" s="1"/>
    </row>
    <row r="72" spans="1:20" ht="15.75" customHeight="1" x14ac:dyDescent="0.25">
      <c r="A72" s="11"/>
      <c r="B72" s="13"/>
      <c r="C72" s="13"/>
      <c r="D72" s="12"/>
      <c r="E72" s="14"/>
      <c r="F72" s="14"/>
      <c r="G72" s="15"/>
      <c r="H72" s="1"/>
      <c r="I72" s="1"/>
      <c r="J72" s="1"/>
      <c r="K72" s="1"/>
      <c r="L72" s="1"/>
      <c r="M72" s="1"/>
      <c r="N72" s="1"/>
      <c r="O72" s="1"/>
      <c r="P72" s="1"/>
      <c r="Q72" s="1"/>
      <c r="R72" s="1"/>
      <c r="S72" s="1"/>
      <c r="T72" s="1"/>
    </row>
    <row r="73" spans="1:20" ht="15.75" customHeight="1" x14ac:dyDescent="0.25">
      <c r="A73" s="11"/>
      <c r="B73" s="13"/>
      <c r="C73" s="13"/>
      <c r="D73" s="12"/>
      <c r="E73" s="14"/>
      <c r="F73" s="14"/>
      <c r="G73" s="15"/>
      <c r="H73" s="1"/>
      <c r="I73" s="1"/>
      <c r="J73" s="1"/>
      <c r="K73" s="1"/>
      <c r="L73" s="1"/>
      <c r="M73" s="1"/>
      <c r="N73" s="1"/>
      <c r="O73" s="1"/>
      <c r="P73" s="1"/>
      <c r="Q73" s="1"/>
      <c r="R73" s="1"/>
      <c r="S73" s="1"/>
      <c r="T73" s="1"/>
    </row>
    <row r="74" spans="1:20" ht="15.75" customHeight="1" x14ac:dyDescent="0.25">
      <c r="A74" s="11"/>
      <c r="B74" s="13"/>
      <c r="C74" s="13"/>
      <c r="D74" s="12"/>
      <c r="E74" s="14"/>
      <c r="F74" s="14"/>
      <c r="G74" s="15"/>
      <c r="H74" s="1"/>
      <c r="I74" s="1"/>
      <c r="J74" s="1"/>
      <c r="K74" s="1"/>
      <c r="L74" s="1"/>
      <c r="M74" s="1"/>
      <c r="N74" s="1"/>
      <c r="O74" s="1"/>
      <c r="P74" s="1"/>
      <c r="Q74" s="1"/>
      <c r="R74" s="1"/>
      <c r="S74" s="1"/>
      <c r="T74" s="1"/>
    </row>
    <row r="75" spans="1:20" ht="15.75" customHeight="1" x14ac:dyDescent="0.25">
      <c r="A75" s="11"/>
      <c r="B75" s="13"/>
      <c r="C75" s="13"/>
      <c r="D75" s="12"/>
      <c r="E75" s="14"/>
      <c r="F75" s="14"/>
      <c r="G75" s="15"/>
      <c r="H75" s="1"/>
      <c r="I75" s="1"/>
      <c r="J75" s="1"/>
      <c r="K75" s="1"/>
      <c r="L75" s="1"/>
      <c r="M75" s="1"/>
      <c r="N75" s="1"/>
      <c r="O75" s="1"/>
      <c r="P75" s="1"/>
      <c r="Q75" s="1"/>
      <c r="R75" s="1"/>
      <c r="S75" s="1"/>
      <c r="T75" s="1"/>
    </row>
    <row r="76" spans="1:20" ht="15.75" customHeight="1" x14ac:dyDescent="0.25">
      <c r="A76" s="11"/>
      <c r="B76" s="13"/>
      <c r="C76" s="13"/>
      <c r="D76" s="12"/>
      <c r="E76" s="14"/>
      <c r="F76" s="14"/>
      <c r="G76" s="15"/>
      <c r="H76" s="1"/>
      <c r="I76" s="1"/>
      <c r="J76" s="1"/>
      <c r="K76" s="1"/>
      <c r="L76" s="1"/>
      <c r="M76" s="1"/>
      <c r="N76" s="1"/>
      <c r="O76" s="1"/>
      <c r="P76" s="1"/>
      <c r="Q76" s="1"/>
      <c r="R76" s="1"/>
      <c r="S76" s="1"/>
      <c r="T76" s="1"/>
    </row>
    <row r="77" spans="1:20" ht="15.75" customHeight="1" x14ac:dyDescent="0.25">
      <c r="A77" s="11"/>
      <c r="B77" s="13"/>
      <c r="C77" s="13"/>
      <c r="D77" s="12"/>
      <c r="E77" s="14"/>
      <c r="F77" s="14"/>
      <c r="G77" s="15"/>
      <c r="H77" s="1"/>
      <c r="I77" s="1"/>
      <c r="J77" s="1"/>
      <c r="K77" s="1"/>
      <c r="L77" s="1"/>
      <c r="M77" s="1"/>
      <c r="N77" s="1"/>
      <c r="O77" s="1"/>
      <c r="P77" s="1"/>
      <c r="Q77" s="1"/>
      <c r="R77" s="1"/>
      <c r="S77" s="1"/>
      <c r="T77" s="1"/>
    </row>
    <row r="78" spans="1:20" ht="15.75" customHeight="1" x14ac:dyDescent="0.25">
      <c r="A78" s="11"/>
      <c r="B78" s="13"/>
      <c r="C78" s="13"/>
      <c r="D78" s="12"/>
      <c r="E78" s="14"/>
      <c r="F78" s="14"/>
      <c r="G78" s="15"/>
      <c r="H78" s="1"/>
      <c r="I78" s="1"/>
      <c r="J78" s="1"/>
      <c r="K78" s="1"/>
      <c r="L78" s="1"/>
      <c r="M78" s="1"/>
      <c r="N78" s="1"/>
      <c r="O78" s="1"/>
      <c r="P78" s="1"/>
      <c r="Q78" s="1"/>
      <c r="R78" s="1"/>
      <c r="S78" s="1"/>
      <c r="T78" s="1"/>
    </row>
    <row r="79" spans="1:20" ht="15.75" customHeight="1" x14ac:dyDescent="0.25">
      <c r="A79" s="11"/>
      <c r="B79" s="13"/>
      <c r="C79" s="13"/>
      <c r="D79" s="12"/>
      <c r="E79" s="14"/>
      <c r="F79" s="14"/>
      <c r="G79" s="15"/>
      <c r="H79" s="1"/>
      <c r="I79" s="1"/>
      <c r="J79" s="1"/>
      <c r="K79" s="1"/>
      <c r="L79" s="1"/>
      <c r="M79" s="1"/>
      <c r="N79" s="1"/>
      <c r="O79" s="1"/>
      <c r="P79" s="1"/>
      <c r="Q79" s="1"/>
      <c r="R79" s="1"/>
      <c r="S79" s="1"/>
      <c r="T79" s="1"/>
    </row>
    <row r="80" spans="1:20" ht="15.75" customHeight="1" x14ac:dyDescent="0.25">
      <c r="A80" s="11"/>
      <c r="B80" s="13"/>
      <c r="C80" s="13"/>
      <c r="D80" s="12"/>
      <c r="E80" s="14"/>
      <c r="F80" s="14"/>
      <c r="G80" s="15"/>
      <c r="H80" s="1"/>
      <c r="I80" s="1"/>
      <c r="J80" s="1"/>
      <c r="K80" s="1"/>
      <c r="L80" s="1"/>
      <c r="M80" s="1"/>
      <c r="N80" s="1"/>
      <c r="O80" s="1"/>
      <c r="P80" s="1"/>
      <c r="Q80" s="1"/>
      <c r="R80" s="1"/>
      <c r="S80" s="1"/>
      <c r="T80" s="1"/>
    </row>
    <row r="81" spans="1:20" ht="15.75" customHeight="1" x14ac:dyDescent="0.25">
      <c r="A81" s="11"/>
      <c r="B81" s="13"/>
      <c r="C81" s="13"/>
      <c r="D81" s="12"/>
      <c r="E81" s="14"/>
      <c r="F81" s="14"/>
      <c r="G81" s="15"/>
      <c r="H81" s="1"/>
      <c r="I81" s="1"/>
      <c r="J81" s="1"/>
      <c r="K81" s="1"/>
      <c r="L81" s="1"/>
      <c r="M81" s="1"/>
      <c r="N81" s="1"/>
      <c r="O81" s="1"/>
      <c r="P81" s="1"/>
      <c r="Q81" s="1"/>
      <c r="R81" s="1"/>
      <c r="S81" s="1"/>
      <c r="T81" s="1"/>
    </row>
    <row r="82" spans="1:20" ht="15.75" customHeight="1" x14ac:dyDescent="0.25">
      <c r="A82" s="11"/>
      <c r="B82" s="13"/>
      <c r="C82" s="13"/>
      <c r="D82" s="12"/>
      <c r="E82" s="14"/>
      <c r="F82" s="14"/>
      <c r="G82" s="15"/>
      <c r="H82" s="1"/>
      <c r="I82" s="1"/>
      <c r="J82" s="1"/>
      <c r="K82" s="1"/>
      <c r="L82" s="1"/>
      <c r="M82" s="1"/>
      <c r="N82" s="1"/>
      <c r="O82" s="1"/>
      <c r="P82" s="1"/>
      <c r="Q82" s="1"/>
      <c r="R82" s="1"/>
      <c r="S82" s="1"/>
      <c r="T82" s="1"/>
    </row>
    <row r="83" spans="1:20" ht="15.75" customHeight="1" x14ac:dyDescent="0.25">
      <c r="A83" s="11"/>
      <c r="B83" s="13"/>
      <c r="C83" s="13"/>
      <c r="D83" s="12"/>
      <c r="E83" s="14"/>
      <c r="F83" s="14"/>
      <c r="G83" s="15"/>
      <c r="H83" s="1"/>
      <c r="I83" s="1"/>
      <c r="J83" s="1"/>
      <c r="K83" s="1"/>
      <c r="L83" s="1"/>
      <c r="M83" s="1"/>
      <c r="N83" s="1"/>
      <c r="O83" s="1"/>
      <c r="P83" s="1"/>
      <c r="Q83" s="1"/>
      <c r="R83" s="1"/>
      <c r="S83" s="1"/>
      <c r="T83" s="1"/>
    </row>
    <row r="84" spans="1:20" ht="15.75" customHeight="1" x14ac:dyDescent="0.25">
      <c r="A84" s="11"/>
      <c r="B84" s="13"/>
      <c r="C84" s="13"/>
      <c r="D84" s="12"/>
      <c r="E84" s="14"/>
      <c r="F84" s="14"/>
      <c r="G84" s="15"/>
      <c r="H84" s="1"/>
      <c r="I84" s="1"/>
      <c r="J84" s="1"/>
      <c r="K84" s="1"/>
      <c r="L84" s="1"/>
      <c r="M84" s="1"/>
      <c r="N84" s="1"/>
      <c r="O84" s="1"/>
      <c r="P84" s="1"/>
      <c r="Q84" s="1"/>
      <c r="R84" s="1"/>
      <c r="S84" s="1"/>
      <c r="T84" s="1"/>
    </row>
    <row r="85" spans="1:20" ht="15.75" customHeight="1" x14ac:dyDescent="0.25">
      <c r="A85" s="11"/>
      <c r="B85" s="13"/>
      <c r="C85" s="13"/>
      <c r="D85" s="12"/>
      <c r="E85" s="14"/>
      <c r="F85" s="14"/>
      <c r="G85" s="15"/>
      <c r="H85" s="1"/>
      <c r="I85" s="1"/>
      <c r="J85" s="1"/>
      <c r="K85" s="1"/>
      <c r="L85" s="1"/>
      <c r="M85" s="1"/>
      <c r="N85" s="1"/>
      <c r="O85" s="1"/>
      <c r="P85" s="1"/>
      <c r="Q85" s="1"/>
      <c r="R85" s="1"/>
      <c r="S85" s="1"/>
      <c r="T85" s="1"/>
    </row>
    <row r="86" spans="1:20" ht="15.75" customHeight="1" x14ac:dyDescent="0.25">
      <c r="A86" s="11"/>
      <c r="B86" s="13"/>
      <c r="C86" s="13"/>
      <c r="D86" s="12"/>
      <c r="E86" s="14"/>
      <c r="F86" s="14"/>
      <c r="G86" s="15"/>
      <c r="H86" s="1"/>
      <c r="I86" s="1"/>
      <c r="J86" s="1"/>
      <c r="K86" s="1"/>
      <c r="L86" s="1"/>
      <c r="M86" s="1"/>
      <c r="N86" s="1"/>
      <c r="O86" s="1"/>
      <c r="P86" s="1"/>
      <c r="Q86" s="1"/>
      <c r="R86" s="1"/>
      <c r="S86" s="1"/>
      <c r="T86" s="1"/>
    </row>
    <row r="87" spans="1:20" ht="15.75" customHeight="1" x14ac:dyDescent="0.25">
      <c r="A87" s="11"/>
      <c r="B87" s="13"/>
      <c r="C87" s="13"/>
      <c r="D87" s="12"/>
      <c r="E87" s="14"/>
      <c r="F87" s="14"/>
      <c r="G87" s="15"/>
      <c r="H87" s="1"/>
      <c r="I87" s="1"/>
      <c r="J87" s="1"/>
      <c r="K87" s="1"/>
      <c r="L87" s="1"/>
      <c r="M87" s="1"/>
      <c r="N87" s="1"/>
      <c r="O87" s="1"/>
      <c r="P87" s="1"/>
      <c r="Q87" s="1"/>
      <c r="R87" s="1"/>
      <c r="S87" s="1"/>
      <c r="T87" s="1"/>
    </row>
    <row r="88" spans="1:20" ht="15.75" customHeight="1" x14ac:dyDescent="0.25">
      <c r="A88" s="11"/>
      <c r="B88" s="13"/>
      <c r="C88" s="13"/>
      <c r="D88" s="12"/>
      <c r="E88" s="14"/>
      <c r="F88" s="14"/>
      <c r="G88" s="15"/>
      <c r="H88" s="1"/>
      <c r="I88" s="1"/>
      <c r="J88" s="1"/>
      <c r="K88" s="1"/>
      <c r="L88" s="1"/>
      <c r="M88" s="1"/>
      <c r="N88" s="1"/>
      <c r="O88" s="1"/>
      <c r="P88" s="1"/>
      <c r="Q88" s="1"/>
      <c r="R88" s="1"/>
      <c r="S88" s="1"/>
      <c r="T88" s="1"/>
    </row>
    <row r="89" spans="1:20" ht="15.75" customHeight="1" x14ac:dyDescent="0.25">
      <c r="A89" s="11"/>
      <c r="B89" s="13"/>
      <c r="C89" s="13"/>
      <c r="D89" s="12"/>
      <c r="E89" s="14"/>
      <c r="F89" s="14"/>
      <c r="G89" s="15"/>
      <c r="H89" s="1"/>
      <c r="I89" s="1"/>
      <c r="J89" s="1"/>
      <c r="K89" s="1"/>
      <c r="L89" s="1"/>
      <c r="M89" s="1"/>
      <c r="N89" s="1"/>
      <c r="O89" s="1"/>
      <c r="P89" s="1"/>
      <c r="Q89" s="1"/>
      <c r="R89" s="1"/>
      <c r="S89" s="1"/>
      <c r="T89" s="1"/>
    </row>
    <row r="90" spans="1:20" ht="15.75" customHeight="1" x14ac:dyDescent="0.25">
      <c r="A90" s="11"/>
      <c r="B90" s="13"/>
      <c r="C90" s="13"/>
      <c r="D90" s="12"/>
      <c r="E90" s="14"/>
      <c r="F90" s="14"/>
      <c r="G90" s="15"/>
      <c r="H90" s="1"/>
      <c r="I90" s="1"/>
      <c r="J90" s="1"/>
      <c r="K90" s="1"/>
      <c r="L90" s="1"/>
      <c r="M90" s="1"/>
      <c r="N90" s="1"/>
      <c r="O90" s="1"/>
      <c r="P90" s="1"/>
      <c r="Q90" s="1"/>
      <c r="R90" s="1"/>
      <c r="S90" s="1"/>
      <c r="T90" s="1"/>
    </row>
    <row r="91" spans="1:20" ht="15.75" customHeight="1" x14ac:dyDescent="0.25">
      <c r="A91" s="11"/>
      <c r="B91" s="13"/>
      <c r="C91" s="13"/>
      <c r="D91" s="12"/>
      <c r="E91" s="14"/>
      <c r="F91" s="14"/>
      <c r="G91" s="15"/>
      <c r="H91" s="1"/>
      <c r="I91" s="1"/>
      <c r="J91" s="1"/>
      <c r="K91" s="1"/>
      <c r="L91" s="1"/>
      <c r="M91" s="1"/>
      <c r="N91" s="1"/>
      <c r="O91" s="1"/>
      <c r="P91" s="1"/>
      <c r="Q91" s="1"/>
      <c r="R91" s="1"/>
      <c r="S91" s="1"/>
      <c r="T91" s="1"/>
    </row>
    <row r="92" spans="1:20" ht="15.75" customHeight="1" x14ac:dyDescent="0.25">
      <c r="A92" s="11"/>
      <c r="B92" s="13"/>
      <c r="C92" s="13"/>
      <c r="D92" s="12"/>
      <c r="E92" s="14"/>
      <c r="F92" s="14"/>
      <c r="G92" s="15"/>
      <c r="H92" s="1"/>
      <c r="I92" s="1"/>
      <c r="J92" s="1"/>
      <c r="K92" s="1"/>
      <c r="L92" s="1"/>
      <c r="M92" s="1"/>
      <c r="N92" s="1"/>
      <c r="O92" s="1"/>
      <c r="P92" s="1"/>
      <c r="Q92" s="1"/>
      <c r="R92" s="1"/>
      <c r="S92" s="1"/>
      <c r="T92" s="1"/>
    </row>
    <row r="93" spans="1:20" ht="15.75" customHeight="1" x14ac:dyDescent="0.25">
      <c r="A93" s="11"/>
      <c r="B93" s="13"/>
      <c r="C93" s="13"/>
      <c r="D93" s="12"/>
      <c r="E93" s="14"/>
      <c r="F93" s="14"/>
      <c r="G93" s="15"/>
      <c r="H93" s="1"/>
      <c r="I93" s="1"/>
      <c r="J93" s="1"/>
      <c r="K93" s="1"/>
      <c r="L93" s="1"/>
      <c r="M93" s="1"/>
      <c r="N93" s="1"/>
      <c r="O93" s="1"/>
      <c r="P93" s="1"/>
      <c r="Q93" s="1"/>
      <c r="R93" s="1"/>
      <c r="S93" s="1"/>
      <c r="T93" s="1"/>
    </row>
    <row r="94" spans="1:20" ht="15.75" customHeight="1" x14ac:dyDescent="0.25">
      <c r="A94" s="11"/>
      <c r="B94" s="13"/>
      <c r="C94" s="13"/>
      <c r="D94" s="12"/>
      <c r="E94" s="14"/>
      <c r="F94" s="14"/>
      <c r="G94" s="15"/>
      <c r="H94" s="1"/>
      <c r="I94" s="1"/>
      <c r="J94" s="1"/>
      <c r="K94" s="1"/>
      <c r="L94" s="1"/>
      <c r="M94" s="1"/>
      <c r="N94" s="1"/>
      <c r="O94" s="1"/>
      <c r="P94" s="1"/>
      <c r="Q94" s="1"/>
      <c r="R94" s="1"/>
      <c r="S94" s="1"/>
      <c r="T94" s="1"/>
    </row>
    <row r="95" spans="1:20" ht="15.75" customHeight="1" x14ac:dyDescent="0.25">
      <c r="A95" s="11"/>
      <c r="B95" s="13"/>
      <c r="C95" s="13"/>
      <c r="D95" s="12"/>
      <c r="E95" s="14"/>
      <c r="F95" s="14"/>
      <c r="G95" s="15"/>
      <c r="H95" s="1"/>
      <c r="I95" s="1"/>
      <c r="J95" s="1"/>
      <c r="K95" s="1"/>
      <c r="L95" s="1"/>
      <c r="M95" s="1"/>
      <c r="N95" s="1"/>
      <c r="O95" s="1"/>
      <c r="P95" s="1"/>
      <c r="Q95" s="1"/>
      <c r="R95" s="1"/>
      <c r="S95" s="1"/>
      <c r="T95" s="1"/>
    </row>
    <row r="96" spans="1:20" ht="15.75" customHeight="1" x14ac:dyDescent="0.25">
      <c r="A96" s="11"/>
      <c r="B96" s="13"/>
      <c r="C96" s="13"/>
      <c r="D96" s="12"/>
      <c r="E96" s="14"/>
      <c r="F96" s="14"/>
      <c r="G96" s="15"/>
      <c r="H96" s="1"/>
      <c r="I96" s="1"/>
      <c r="J96" s="1"/>
      <c r="K96" s="1"/>
      <c r="L96" s="1"/>
      <c r="M96" s="1"/>
      <c r="N96" s="1"/>
      <c r="O96" s="1"/>
      <c r="P96" s="1"/>
      <c r="Q96" s="1"/>
      <c r="R96" s="1"/>
      <c r="S96" s="1"/>
      <c r="T96" s="1"/>
    </row>
    <row r="97" spans="1:20" ht="15.75" customHeight="1" x14ac:dyDescent="0.25">
      <c r="A97" s="11"/>
      <c r="B97" s="13"/>
      <c r="C97" s="13"/>
      <c r="D97" s="12"/>
      <c r="E97" s="14"/>
      <c r="F97" s="14"/>
      <c r="G97" s="15"/>
      <c r="H97" s="1"/>
      <c r="I97" s="1"/>
      <c r="J97" s="1"/>
      <c r="K97" s="1"/>
      <c r="L97" s="1"/>
      <c r="M97" s="1"/>
      <c r="N97" s="1"/>
      <c r="O97" s="1"/>
      <c r="P97" s="1"/>
      <c r="Q97" s="1"/>
      <c r="R97" s="1"/>
      <c r="S97" s="1"/>
      <c r="T97" s="1"/>
    </row>
    <row r="98" spans="1:20" ht="15.75" customHeight="1" x14ac:dyDescent="0.25">
      <c r="A98" s="11"/>
      <c r="B98" s="13"/>
      <c r="C98" s="13"/>
      <c r="D98" s="12"/>
      <c r="E98" s="14"/>
      <c r="F98" s="14"/>
      <c r="G98" s="15"/>
      <c r="H98" s="1"/>
      <c r="I98" s="1"/>
      <c r="J98" s="1"/>
      <c r="K98" s="1"/>
      <c r="L98" s="1"/>
      <c r="M98" s="1"/>
      <c r="N98" s="1"/>
      <c r="O98" s="1"/>
      <c r="P98" s="1"/>
      <c r="Q98" s="1"/>
      <c r="R98" s="1"/>
      <c r="S98" s="1"/>
      <c r="T98" s="1"/>
    </row>
    <row r="99" spans="1:20" ht="15.75" customHeight="1" x14ac:dyDescent="0.25">
      <c r="A99" s="11"/>
      <c r="B99" s="13"/>
      <c r="C99" s="13"/>
      <c r="D99" s="12"/>
      <c r="E99" s="14"/>
      <c r="F99" s="14"/>
      <c r="G99" s="15"/>
      <c r="H99" s="1"/>
      <c r="I99" s="1"/>
      <c r="J99" s="1"/>
      <c r="K99" s="1"/>
      <c r="L99" s="1"/>
      <c r="M99" s="1"/>
      <c r="N99" s="1"/>
      <c r="O99" s="1"/>
      <c r="P99" s="1"/>
      <c r="Q99" s="1"/>
      <c r="R99" s="1"/>
      <c r="S99" s="1"/>
      <c r="T99" s="1"/>
    </row>
    <row r="100" spans="1:20" ht="15.75" customHeight="1" x14ac:dyDescent="0.25">
      <c r="A100" s="11"/>
      <c r="B100" s="13"/>
      <c r="C100" s="13"/>
      <c r="D100" s="12"/>
      <c r="E100" s="14"/>
      <c r="F100" s="14"/>
      <c r="G100" s="15"/>
      <c r="H100" s="1"/>
      <c r="I100" s="1"/>
      <c r="J100" s="1"/>
      <c r="K100" s="1"/>
      <c r="L100" s="1"/>
      <c r="M100" s="1"/>
      <c r="N100" s="1"/>
      <c r="O100" s="1"/>
      <c r="P100" s="1"/>
      <c r="Q100" s="1"/>
      <c r="R100" s="1"/>
      <c r="S100" s="1"/>
      <c r="T100" s="1"/>
    </row>
    <row r="101" spans="1:20" ht="15.75" customHeight="1" x14ac:dyDescent="0.25">
      <c r="A101" s="11"/>
      <c r="B101" s="13"/>
      <c r="C101" s="13"/>
      <c r="D101" s="12"/>
      <c r="E101" s="14"/>
      <c r="F101" s="14"/>
      <c r="G101" s="15"/>
      <c r="H101" s="1"/>
      <c r="I101" s="1"/>
      <c r="J101" s="1"/>
      <c r="K101" s="1"/>
      <c r="L101" s="1"/>
      <c r="M101" s="1"/>
      <c r="N101" s="1"/>
      <c r="O101" s="1"/>
      <c r="P101" s="1"/>
      <c r="Q101" s="1"/>
      <c r="R101" s="1"/>
      <c r="S101" s="1"/>
      <c r="T101" s="1"/>
    </row>
    <row r="102" spans="1:20" ht="15.75" customHeight="1" x14ac:dyDescent="0.25">
      <c r="A102" s="11"/>
      <c r="B102" s="13"/>
      <c r="C102" s="13"/>
      <c r="D102" s="12"/>
      <c r="E102" s="14"/>
      <c r="F102" s="14"/>
      <c r="G102" s="15"/>
      <c r="H102" s="1"/>
      <c r="I102" s="1"/>
      <c r="J102" s="1"/>
      <c r="K102" s="1"/>
      <c r="L102" s="1"/>
      <c r="M102" s="1"/>
      <c r="N102" s="1"/>
      <c r="O102" s="1"/>
      <c r="P102" s="1"/>
      <c r="Q102" s="1"/>
      <c r="R102" s="1"/>
      <c r="S102" s="1"/>
      <c r="T102" s="1"/>
    </row>
    <row r="103" spans="1:20" ht="15.75" customHeight="1" x14ac:dyDescent="0.25">
      <c r="A103" s="11"/>
      <c r="B103" s="13"/>
      <c r="C103" s="13"/>
      <c r="D103" s="12"/>
      <c r="E103" s="14"/>
      <c r="F103" s="14"/>
      <c r="G103" s="15"/>
      <c r="H103" s="1"/>
      <c r="I103" s="1"/>
      <c r="J103" s="1"/>
      <c r="K103" s="1"/>
      <c r="L103" s="1"/>
      <c r="M103" s="1"/>
      <c r="N103" s="1"/>
      <c r="O103" s="1"/>
      <c r="P103" s="1"/>
      <c r="Q103" s="1"/>
      <c r="R103" s="1"/>
      <c r="S103" s="1"/>
      <c r="T103" s="1"/>
    </row>
    <row r="104" spans="1:20" ht="15.75" customHeight="1" x14ac:dyDescent="0.25">
      <c r="A104" s="11"/>
      <c r="B104" s="13"/>
      <c r="C104" s="13"/>
      <c r="D104" s="12"/>
      <c r="E104" s="14"/>
      <c r="F104" s="14"/>
      <c r="G104" s="15"/>
      <c r="H104" s="1"/>
      <c r="I104" s="1"/>
      <c r="J104" s="1"/>
      <c r="K104" s="1"/>
      <c r="L104" s="1"/>
      <c r="M104" s="1"/>
      <c r="N104" s="1"/>
      <c r="O104" s="1"/>
      <c r="P104" s="1"/>
      <c r="Q104" s="1"/>
      <c r="R104" s="1"/>
      <c r="S104" s="1"/>
      <c r="T104" s="1"/>
    </row>
    <row r="105" spans="1:20" ht="15.75" customHeight="1" x14ac:dyDescent="0.25">
      <c r="A105" s="11"/>
      <c r="B105" s="13"/>
      <c r="C105" s="13"/>
      <c r="D105" s="12"/>
      <c r="E105" s="14"/>
      <c r="F105" s="14"/>
      <c r="G105" s="15"/>
      <c r="H105" s="1"/>
      <c r="I105" s="1"/>
      <c r="J105" s="1"/>
      <c r="K105" s="1"/>
      <c r="L105" s="1"/>
      <c r="M105" s="1"/>
      <c r="N105" s="1"/>
      <c r="O105" s="1"/>
      <c r="P105" s="1"/>
      <c r="Q105" s="1"/>
      <c r="R105" s="1"/>
      <c r="S105" s="1"/>
      <c r="T105" s="1"/>
    </row>
    <row r="106" spans="1:20" ht="15.75" customHeight="1" x14ac:dyDescent="0.25">
      <c r="A106" s="11"/>
      <c r="B106" s="13"/>
      <c r="C106" s="13"/>
      <c r="D106" s="12"/>
      <c r="E106" s="14"/>
      <c r="F106" s="14"/>
      <c r="G106" s="15"/>
      <c r="H106" s="1"/>
      <c r="I106" s="1"/>
      <c r="J106" s="1"/>
      <c r="K106" s="1"/>
      <c r="L106" s="1"/>
      <c r="M106" s="1"/>
      <c r="N106" s="1"/>
      <c r="O106" s="1"/>
      <c r="P106" s="1"/>
      <c r="Q106" s="1"/>
      <c r="R106" s="1"/>
      <c r="S106" s="1"/>
      <c r="T106" s="1"/>
    </row>
    <row r="107" spans="1:20" ht="15.75" customHeight="1" x14ac:dyDescent="0.25">
      <c r="A107" s="11"/>
      <c r="B107" s="13"/>
      <c r="C107" s="13"/>
      <c r="D107" s="12"/>
      <c r="E107" s="14"/>
      <c r="F107" s="14"/>
      <c r="G107" s="15"/>
      <c r="H107" s="1"/>
      <c r="I107" s="1"/>
      <c r="J107" s="1"/>
      <c r="K107" s="1"/>
      <c r="L107" s="1"/>
      <c r="M107" s="1"/>
      <c r="N107" s="1"/>
      <c r="O107" s="1"/>
      <c r="P107" s="1"/>
      <c r="Q107" s="1"/>
      <c r="R107" s="1"/>
      <c r="S107" s="1"/>
      <c r="T107" s="1"/>
    </row>
    <row r="108" spans="1:20" ht="15.75" customHeight="1" x14ac:dyDescent="0.25">
      <c r="A108" s="11"/>
      <c r="B108" s="13"/>
      <c r="C108" s="13"/>
      <c r="D108" s="12"/>
      <c r="E108" s="14"/>
      <c r="F108" s="14"/>
      <c r="G108" s="15"/>
      <c r="H108" s="1"/>
      <c r="I108" s="1"/>
      <c r="J108" s="1"/>
      <c r="K108" s="1"/>
      <c r="L108" s="1"/>
      <c r="M108" s="1"/>
      <c r="N108" s="1"/>
      <c r="O108" s="1"/>
      <c r="P108" s="1"/>
      <c r="Q108" s="1"/>
      <c r="R108" s="1"/>
      <c r="S108" s="1"/>
      <c r="T108" s="1"/>
    </row>
    <row r="109" spans="1:20" ht="15.75" customHeight="1" x14ac:dyDescent="0.25">
      <c r="A109" s="11"/>
      <c r="B109" s="13"/>
      <c r="C109" s="13"/>
      <c r="D109" s="12"/>
      <c r="E109" s="14"/>
      <c r="F109" s="14"/>
      <c r="G109" s="15"/>
      <c r="H109" s="1"/>
      <c r="I109" s="1"/>
      <c r="J109" s="1"/>
      <c r="K109" s="1"/>
      <c r="L109" s="1"/>
      <c r="M109" s="1"/>
      <c r="N109" s="1"/>
      <c r="O109" s="1"/>
      <c r="P109" s="1"/>
      <c r="Q109" s="1"/>
      <c r="R109" s="1"/>
      <c r="S109" s="1"/>
      <c r="T109" s="1"/>
    </row>
    <row r="110" spans="1:20" ht="15.75" customHeight="1" x14ac:dyDescent="0.25">
      <c r="A110" s="11"/>
      <c r="B110" s="13"/>
      <c r="C110" s="13"/>
      <c r="D110" s="12"/>
      <c r="E110" s="14"/>
      <c r="F110" s="14"/>
      <c r="G110" s="15"/>
      <c r="H110" s="1"/>
      <c r="I110" s="1"/>
      <c r="J110" s="1"/>
      <c r="K110" s="1"/>
      <c r="L110" s="1"/>
      <c r="M110" s="1"/>
      <c r="N110" s="1"/>
      <c r="O110" s="1"/>
      <c r="P110" s="1"/>
      <c r="Q110" s="1"/>
      <c r="R110" s="1"/>
      <c r="S110" s="1"/>
      <c r="T110" s="1"/>
    </row>
    <row r="111" spans="1:20" ht="15.75" customHeight="1" x14ac:dyDescent="0.25">
      <c r="A111" s="11"/>
      <c r="B111" s="13"/>
      <c r="C111" s="13"/>
      <c r="D111" s="12"/>
      <c r="E111" s="14"/>
      <c r="F111" s="14"/>
      <c r="G111" s="15"/>
      <c r="H111" s="1"/>
      <c r="I111" s="1"/>
      <c r="J111" s="1"/>
      <c r="K111" s="1"/>
      <c r="L111" s="1"/>
      <c r="M111" s="1"/>
      <c r="N111" s="1"/>
      <c r="O111" s="1"/>
      <c r="P111" s="1"/>
      <c r="Q111" s="1"/>
      <c r="R111" s="1"/>
      <c r="S111" s="1"/>
      <c r="T111" s="1"/>
    </row>
    <row r="112" spans="1:20" ht="15.75" customHeight="1" x14ac:dyDescent="0.25">
      <c r="A112" s="11"/>
      <c r="B112" s="13"/>
      <c r="C112" s="13"/>
      <c r="D112" s="12"/>
      <c r="E112" s="14"/>
      <c r="F112" s="14"/>
      <c r="G112" s="15"/>
      <c r="H112" s="1"/>
      <c r="I112" s="1"/>
      <c r="J112" s="1"/>
      <c r="K112" s="1"/>
      <c r="L112" s="1"/>
      <c r="M112" s="1"/>
      <c r="N112" s="1"/>
      <c r="O112" s="1"/>
      <c r="P112" s="1"/>
      <c r="Q112" s="1"/>
      <c r="R112" s="1"/>
      <c r="S112" s="1"/>
      <c r="T112" s="1"/>
    </row>
    <row r="113" spans="1:20" ht="15.75" customHeight="1" x14ac:dyDescent="0.25">
      <c r="A113" s="11"/>
      <c r="B113" s="13"/>
      <c r="C113" s="13"/>
      <c r="D113" s="12"/>
      <c r="E113" s="14"/>
      <c r="F113" s="14"/>
      <c r="G113" s="15"/>
      <c r="H113" s="1"/>
      <c r="I113" s="1"/>
      <c r="J113" s="1"/>
      <c r="K113" s="1"/>
      <c r="L113" s="1"/>
      <c r="M113" s="1"/>
      <c r="N113" s="1"/>
      <c r="O113" s="1"/>
      <c r="P113" s="1"/>
      <c r="Q113" s="1"/>
      <c r="R113" s="1"/>
      <c r="S113" s="1"/>
      <c r="T113" s="1"/>
    </row>
    <row r="114" spans="1:20" ht="15.75" customHeight="1" x14ac:dyDescent="0.25">
      <c r="A114" s="11"/>
      <c r="B114" s="13"/>
      <c r="C114" s="13"/>
      <c r="D114" s="12"/>
      <c r="E114" s="14"/>
      <c r="F114" s="14"/>
      <c r="G114" s="15"/>
      <c r="H114" s="1"/>
      <c r="I114" s="1"/>
      <c r="J114" s="1"/>
      <c r="K114" s="1"/>
      <c r="L114" s="1"/>
      <c r="M114" s="1"/>
      <c r="N114" s="1"/>
      <c r="O114" s="1"/>
      <c r="P114" s="1"/>
      <c r="Q114" s="1"/>
      <c r="R114" s="1"/>
      <c r="S114" s="1"/>
      <c r="T114" s="1"/>
    </row>
    <row r="115" spans="1:20" ht="15.75" customHeight="1" x14ac:dyDescent="0.25">
      <c r="A115" s="11"/>
      <c r="B115" s="13"/>
      <c r="C115" s="13"/>
      <c r="D115" s="12"/>
      <c r="E115" s="14"/>
      <c r="F115" s="14"/>
      <c r="G115" s="15"/>
      <c r="H115" s="1"/>
      <c r="I115" s="1"/>
      <c r="J115" s="1"/>
      <c r="K115" s="1"/>
      <c r="L115" s="1"/>
      <c r="M115" s="1"/>
      <c r="N115" s="1"/>
      <c r="O115" s="1"/>
      <c r="P115" s="1"/>
      <c r="Q115" s="1"/>
      <c r="R115" s="1"/>
      <c r="S115" s="1"/>
      <c r="T115" s="1"/>
    </row>
    <row r="116" spans="1:20" ht="15.75" customHeight="1" x14ac:dyDescent="0.25">
      <c r="A116" s="11"/>
      <c r="B116" s="13"/>
      <c r="C116" s="13"/>
      <c r="D116" s="12"/>
      <c r="E116" s="14"/>
      <c r="F116" s="14"/>
      <c r="G116" s="15"/>
      <c r="H116" s="1"/>
      <c r="I116" s="1"/>
      <c r="J116" s="1"/>
      <c r="K116" s="1"/>
      <c r="L116" s="1"/>
      <c r="M116" s="1"/>
      <c r="N116" s="1"/>
      <c r="O116" s="1"/>
      <c r="P116" s="1"/>
      <c r="Q116" s="1"/>
      <c r="R116" s="1"/>
      <c r="S116" s="1"/>
      <c r="T116" s="1"/>
    </row>
    <row r="117" spans="1:20" ht="15.75" customHeight="1" x14ac:dyDescent="0.25">
      <c r="A117" s="11"/>
      <c r="B117" s="13"/>
      <c r="C117" s="13"/>
      <c r="D117" s="12"/>
      <c r="E117" s="14"/>
      <c r="F117" s="14"/>
      <c r="G117" s="15"/>
      <c r="H117" s="1"/>
      <c r="I117" s="1"/>
      <c r="J117" s="1"/>
      <c r="K117" s="1"/>
      <c r="L117" s="1"/>
      <c r="M117" s="1"/>
      <c r="N117" s="1"/>
      <c r="O117" s="1"/>
      <c r="P117" s="1"/>
      <c r="Q117" s="1"/>
      <c r="R117" s="1"/>
      <c r="S117" s="1"/>
      <c r="T117" s="1"/>
    </row>
    <row r="118" spans="1:20" ht="15.75" customHeight="1" x14ac:dyDescent="0.25">
      <c r="A118" s="11"/>
      <c r="B118" s="13"/>
      <c r="C118" s="13"/>
      <c r="D118" s="12"/>
      <c r="E118" s="14"/>
      <c r="F118" s="14"/>
      <c r="G118" s="15"/>
      <c r="H118" s="1"/>
      <c r="I118" s="1"/>
      <c r="J118" s="1"/>
      <c r="K118" s="1"/>
      <c r="L118" s="1"/>
      <c r="M118" s="1"/>
      <c r="N118" s="1"/>
      <c r="O118" s="1"/>
      <c r="P118" s="1"/>
      <c r="Q118" s="1"/>
      <c r="R118" s="1"/>
      <c r="S118" s="1"/>
      <c r="T118" s="1"/>
    </row>
    <row r="119" spans="1:20" ht="15.75" customHeight="1" x14ac:dyDescent="0.25">
      <c r="A119" s="11"/>
      <c r="B119" s="13"/>
      <c r="C119" s="13"/>
      <c r="D119" s="12"/>
      <c r="E119" s="14"/>
      <c r="F119" s="14"/>
      <c r="G119" s="15"/>
      <c r="H119" s="1"/>
      <c r="I119" s="1"/>
      <c r="J119" s="1"/>
      <c r="K119" s="1"/>
      <c r="L119" s="1"/>
      <c r="M119" s="1"/>
      <c r="N119" s="1"/>
      <c r="O119" s="1"/>
      <c r="P119" s="1"/>
      <c r="Q119" s="1"/>
      <c r="R119" s="1"/>
      <c r="S119" s="1"/>
      <c r="T119" s="1"/>
    </row>
    <row r="120" spans="1:20" ht="15.75" customHeight="1" x14ac:dyDescent="0.25">
      <c r="A120" s="11"/>
      <c r="B120" s="13"/>
      <c r="C120" s="13"/>
      <c r="D120" s="12"/>
      <c r="E120" s="14"/>
      <c r="F120" s="14"/>
      <c r="G120" s="15"/>
      <c r="H120" s="1"/>
      <c r="I120" s="1"/>
      <c r="J120" s="1"/>
      <c r="K120" s="1"/>
      <c r="L120" s="1"/>
      <c r="M120" s="1"/>
      <c r="N120" s="1"/>
      <c r="O120" s="1"/>
      <c r="P120" s="1"/>
      <c r="Q120" s="1"/>
      <c r="R120" s="1"/>
      <c r="S120" s="1"/>
      <c r="T120" s="1"/>
    </row>
    <row r="121" spans="1:20" ht="15.75" customHeight="1" x14ac:dyDescent="0.25">
      <c r="A121" s="11"/>
      <c r="B121" s="13"/>
      <c r="C121" s="13"/>
      <c r="D121" s="12"/>
      <c r="E121" s="14"/>
      <c r="F121" s="14"/>
      <c r="G121" s="15"/>
      <c r="H121" s="1"/>
      <c r="I121" s="1"/>
      <c r="J121" s="1"/>
      <c r="K121" s="1"/>
      <c r="L121" s="1"/>
      <c r="M121" s="1"/>
      <c r="N121" s="1"/>
      <c r="O121" s="1"/>
      <c r="P121" s="1"/>
      <c r="Q121" s="1"/>
      <c r="R121" s="1"/>
      <c r="S121" s="1"/>
      <c r="T121" s="1"/>
    </row>
    <row r="122" spans="1:20" ht="15.75" customHeight="1" x14ac:dyDescent="0.25">
      <c r="A122" s="11"/>
      <c r="B122" s="13"/>
      <c r="C122" s="13"/>
      <c r="D122" s="12"/>
      <c r="E122" s="14"/>
      <c r="F122" s="14"/>
      <c r="G122" s="15"/>
      <c r="H122" s="1"/>
      <c r="I122" s="1"/>
      <c r="J122" s="1"/>
      <c r="K122" s="1"/>
      <c r="L122" s="1"/>
      <c r="M122" s="1"/>
      <c r="N122" s="1"/>
      <c r="O122" s="1"/>
      <c r="P122" s="1"/>
      <c r="Q122" s="1"/>
      <c r="R122" s="1"/>
      <c r="S122" s="1"/>
      <c r="T122" s="1"/>
    </row>
    <row r="123" spans="1:20" ht="15.75" customHeight="1" x14ac:dyDescent="0.25">
      <c r="A123" s="11"/>
      <c r="B123" s="13"/>
      <c r="C123" s="13"/>
      <c r="D123" s="12"/>
      <c r="E123" s="14"/>
      <c r="F123" s="14"/>
      <c r="G123" s="15"/>
      <c r="H123" s="1"/>
      <c r="I123" s="1"/>
      <c r="J123" s="1"/>
      <c r="K123" s="1"/>
      <c r="L123" s="1"/>
      <c r="M123" s="1"/>
      <c r="N123" s="1"/>
      <c r="O123" s="1"/>
      <c r="P123" s="1"/>
      <c r="Q123" s="1"/>
      <c r="R123" s="1"/>
      <c r="S123" s="1"/>
      <c r="T123" s="1"/>
    </row>
    <row r="124" spans="1:20" ht="15.75" customHeight="1" x14ac:dyDescent="0.25">
      <c r="A124" s="11"/>
      <c r="B124" s="13"/>
      <c r="C124" s="13"/>
      <c r="D124" s="12"/>
      <c r="E124" s="14"/>
      <c r="F124" s="14"/>
      <c r="G124" s="15"/>
      <c r="H124" s="1"/>
      <c r="I124" s="1"/>
      <c r="J124" s="1"/>
      <c r="K124" s="1"/>
      <c r="L124" s="1"/>
      <c r="M124" s="1"/>
      <c r="N124" s="1"/>
      <c r="O124" s="1"/>
      <c r="P124" s="1"/>
      <c r="Q124" s="1"/>
      <c r="R124" s="1"/>
      <c r="S124" s="1"/>
      <c r="T124" s="1"/>
    </row>
    <row r="125" spans="1:20" ht="15.75" customHeight="1" x14ac:dyDescent="0.25">
      <c r="A125" s="11"/>
      <c r="B125" s="13"/>
      <c r="C125" s="13"/>
      <c r="D125" s="12"/>
      <c r="E125" s="14"/>
      <c r="F125" s="14"/>
      <c r="G125" s="15"/>
      <c r="H125" s="1"/>
      <c r="I125" s="1"/>
      <c r="J125" s="1"/>
      <c r="K125" s="1"/>
      <c r="L125" s="1"/>
      <c r="M125" s="1"/>
      <c r="N125" s="1"/>
      <c r="O125" s="1"/>
      <c r="P125" s="1"/>
      <c r="Q125" s="1"/>
      <c r="R125" s="1"/>
      <c r="S125" s="1"/>
      <c r="T125" s="1"/>
    </row>
    <row r="126" spans="1:20" ht="15.75" customHeight="1" x14ac:dyDescent="0.25">
      <c r="A126" s="11"/>
      <c r="B126" s="13"/>
      <c r="C126" s="13"/>
      <c r="D126" s="12"/>
      <c r="E126" s="14"/>
      <c r="F126" s="14"/>
      <c r="G126" s="15"/>
      <c r="H126" s="1"/>
      <c r="I126" s="1"/>
      <c r="J126" s="1"/>
      <c r="K126" s="1"/>
      <c r="L126" s="1"/>
      <c r="M126" s="1"/>
      <c r="N126" s="1"/>
      <c r="O126" s="1"/>
      <c r="P126" s="1"/>
      <c r="Q126" s="1"/>
      <c r="R126" s="1"/>
      <c r="S126" s="1"/>
      <c r="T126" s="1"/>
    </row>
    <row r="127" spans="1:20" ht="15.75" customHeight="1" x14ac:dyDescent="0.25">
      <c r="A127" s="11"/>
      <c r="B127" s="13"/>
      <c r="C127" s="13"/>
      <c r="D127" s="12"/>
      <c r="E127" s="14"/>
      <c r="F127" s="14"/>
      <c r="G127" s="15"/>
      <c r="H127" s="1"/>
      <c r="I127" s="1"/>
      <c r="J127" s="1"/>
      <c r="K127" s="1"/>
      <c r="L127" s="1"/>
      <c r="M127" s="1"/>
      <c r="N127" s="1"/>
      <c r="O127" s="1"/>
      <c r="P127" s="1"/>
      <c r="Q127" s="1"/>
      <c r="R127" s="1"/>
      <c r="S127" s="1"/>
      <c r="T127" s="1"/>
    </row>
    <row r="128" spans="1:20" ht="15.75" customHeight="1" x14ac:dyDescent="0.25">
      <c r="A128" s="11"/>
      <c r="B128" s="13"/>
      <c r="C128" s="13"/>
      <c r="D128" s="12"/>
      <c r="E128" s="14"/>
      <c r="F128" s="14"/>
      <c r="G128" s="15"/>
      <c r="H128" s="1"/>
      <c r="I128" s="1"/>
      <c r="J128" s="1"/>
      <c r="K128" s="1"/>
      <c r="L128" s="1"/>
      <c r="M128" s="1"/>
      <c r="N128" s="1"/>
      <c r="O128" s="1"/>
      <c r="P128" s="1"/>
      <c r="Q128" s="1"/>
      <c r="R128" s="1"/>
      <c r="S128" s="1"/>
      <c r="T128" s="1"/>
    </row>
    <row r="129" spans="1:20" ht="15.75" customHeight="1" x14ac:dyDescent="0.25">
      <c r="A129" s="11"/>
      <c r="B129" s="13"/>
      <c r="C129" s="13"/>
      <c r="D129" s="12"/>
      <c r="E129" s="14"/>
      <c r="F129" s="14"/>
      <c r="G129" s="15"/>
      <c r="H129" s="1"/>
      <c r="I129" s="1"/>
      <c r="J129" s="1"/>
      <c r="K129" s="1"/>
      <c r="L129" s="1"/>
      <c r="M129" s="1"/>
      <c r="N129" s="1"/>
      <c r="O129" s="1"/>
      <c r="P129" s="1"/>
      <c r="Q129" s="1"/>
      <c r="R129" s="1"/>
      <c r="S129" s="1"/>
      <c r="T129" s="1"/>
    </row>
    <row r="130" spans="1:20" ht="15.75" customHeight="1" x14ac:dyDescent="0.25">
      <c r="A130" s="11"/>
      <c r="B130" s="13"/>
      <c r="C130" s="13"/>
      <c r="D130" s="12"/>
      <c r="E130" s="14"/>
      <c r="F130" s="14"/>
      <c r="G130" s="15"/>
      <c r="H130" s="1"/>
      <c r="I130" s="1"/>
      <c r="J130" s="1"/>
      <c r="K130" s="1"/>
      <c r="L130" s="1"/>
      <c r="M130" s="1"/>
      <c r="N130" s="1"/>
      <c r="O130" s="1"/>
      <c r="P130" s="1"/>
      <c r="Q130" s="1"/>
      <c r="R130" s="1"/>
      <c r="S130" s="1"/>
      <c r="T130" s="1"/>
    </row>
    <row r="131" spans="1:20" ht="15.75" customHeight="1" x14ac:dyDescent="0.25">
      <c r="A131" s="11"/>
      <c r="B131" s="13"/>
      <c r="C131" s="13"/>
      <c r="D131" s="12"/>
      <c r="E131" s="14"/>
      <c r="F131" s="14"/>
      <c r="G131" s="15"/>
      <c r="H131" s="1"/>
      <c r="I131" s="1"/>
      <c r="J131" s="1"/>
      <c r="K131" s="1"/>
      <c r="L131" s="1"/>
      <c r="M131" s="1"/>
      <c r="N131" s="1"/>
      <c r="O131" s="1"/>
      <c r="P131" s="1"/>
      <c r="Q131" s="1"/>
      <c r="R131" s="1"/>
      <c r="S131" s="1"/>
      <c r="T131" s="1"/>
    </row>
    <row r="132" spans="1:20" ht="15.75" customHeight="1" x14ac:dyDescent="0.25">
      <c r="A132" s="11"/>
      <c r="B132" s="13"/>
      <c r="C132" s="13"/>
      <c r="D132" s="12"/>
      <c r="E132" s="14"/>
      <c r="F132" s="14"/>
      <c r="G132" s="15"/>
      <c r="H132" s="1"/>
      <c r="I132" s="1"/>
      <c r="J132" s="1"/>
      <c r="K132" s="1"/>
      <c r="L132" s="1"/>
      <c r="M132" s="1"/>
      <c r="N132" s="1"/>
      <c r="O132" s="1"/>
      <c r="P132" s="1"/>
      <c r="Q132" s="1"/>
      <c r="R132" s="1"/>
      <c r="S132" s="1"/>
      <c r="T132" s="1"/>
    </row>
    <row r="133" spans="1:20" ht="15.75" customHeight="1" x14ac:dyDescent="0.25">
      <c r="A133" s="11"/>
      <c r="B133" s="13"/>
      <c r="C133" s="13"/>
      <c r="D133" s="12"/>
      <c r="E133" s="14"/>
      <c r="F133" s="14"/>
      <c r="G133" s="15"/>
      <c r="H133" s="1"/>
      <c r="I133" s="1"/>
      <c r="J133" s="1"/>
      <c r="K133" s="1"/>
      <c r="L133" s="1"/>
      <c r="M133" s="1"/>
      <c r="N133" s="1"/>
      <c r="O133" s="1"/>
      <c r="P133" s="1"/>
      <c r="Q133" s="1"/>
      <c r="R133" s="1"/>
      <c r="S133" s="1"/>
      <c r="T133" s="1"/>
    </row>
    <row r="134" spans="1:20" ht="15.75" customHeight="1" x14ac:dyDescent="0.25">
      <c r="A134" s="11"/>
      <c r="B134" s="13"/>
      <c r="C134" s="13"/>
      <c r="D134" s="12"/>
      <c r="E134" s="14"/>
      <c r="F134" s="14"/>
      <c r="G134" s="15"/>
      <c r="H134" s="1"/>
      <c r="I134" s="1"/>
      <c r="J134" s="1"/>
      <c r="K134" s="1"/>
      <c r="L134" s="1"/>
      <c r="M134" s="1"/>
      <c r="N134" s="1"/>
      <c r="O134" s="1"/>
      <c r="P134" s="1"/>
      <c r="Q134" s="1"/>
      <c r="R134" s="1"/>
      <c r="S134" s="1"/>
      <c r="T134" s="1"/>
    </row>
    <row r="135" spans="1:20" ht="15.75" customHeight="1" x14ac:dyDescent="0.25">
      <c r="A135" s="11"/>
      <c r="B135" s="13"/>
      <c r="C135" s="13"/>
      <c r="D135" s="12"/>
      <c r="E135" s="14"/>
      <c r="F135" s="14"/>
      <c r="G135" s="15"/>
      <c r="H135" s="1"/>
      <c r="I135" s="1"/>
      <c r="J135" s="1"/>
      <c r="K135" s="1"/>
      <c r="L135" s="1"/>
      <c r="M135" s="1"/>
      <c r="N135" s="1"/>
      <c r="O135" s="1"/>
      <c r="P135" s="1"/>
      <c r="Q135" s="1"/>
      <c r="R135" s="1"/>
      <c r="S135" s="1"/>
      <c r="T135" s="1"/>
    </row>
    <row r="136" spans="1:20" ht="15.75" customHeight="1" x14ac:dyDescent="0.25">
      <c r="A136" s="11"/>
      <c r="B136" s="13"/>
      <c r="C136" s="13"/>
      <c r="D136" s="12"/>
      <c r="E136" s="14"/>
      <c r="F136" s="14"/>
      <c r="G136" s="15"/>
      <c r="H136" s="1"/>
      <c r="I136" s="1"/>
      <c r="J136" s="1"/>
      <c r="K136" s="1"/>
      <c r="L136" s="1"/>
      <c r="M136" s="1"/>
      <c r="N136" s="1"/>
      <c r="O136" s="1"/>
      <c r="P136" s="1"/>
      <c r="Q136" s="1"/>
      <c r="R136" s="1"/>
      <c r="S136" s="1"/>
      <c r="T136" s="1"/>
    </row>
    <row r="137" spans="1:20" ht="15.75" customHeight="1" x14ac:dyDescent="0.25">
      <c r="A137" s="11"/>
      <c r="B137" s="13"/>
      <c r="C137" s="13"/>
      <c r="D137" s="12"/>
      <c r="E137" s="14"/>
      <c r="F137" s="14"/>
      <c r="G137" s="15"/>
      <c r="H137" s="1"/>
      <c r="I137" s="1"/>
      <c r="J137" s="1"/>
      <c r="K137" s="1"/>
      <c r="L137" s="1"/>
      <c r="M137" s="1"/>
      <c r="N137" s="1"/>
      <c r="O137" s="1"/>
      <c r="P137" s="1"/>
      <c r="Q137" s="1"/>
      <c r="R137" s="1"/>
      <c r="S137" s="1"/>
      <c r="T137" s="1"/>
    </row>
    <row r="138" spans="1:20" ht="15.75" customHeight="1" x14ac:dyDescent="0.25">
      <c r="A138" s="11"/>
      <c r="B138" s="13"/>
      <c r="C138" s="13"/>
      <c r="D138" s="12"/>
      <c r="E138" s="14"/>
      <c r="F138" s="14"/>
      <c r="G138" s="15"/>
      <c r="H138" s="1"/>
      <c r="I138" s="1"/>
      <c r="J138" s="1"/>
      <c r="K138" s="1"/>
      <c r="L138" s="1"/>
      <c r="M138" s="1"/>
      <c r="N138" s="1"/>
      <c r="O138" s="1"/>
      <c r="P138" s="1"/>
      <c r="Q138" s="1"/>
      <c r="R138" s="1"/>
      <c r="S138" s="1"/>
      <c r="T138" s="1"/>
    </row>
    <row r="139" spans="1:20" ht="15.75" customHeight="1" x14ac:dyDescent="0.25">
      <c r="A139" s="11"/>
      <c r="B139" s="13"/>
      <c r="C139" s="13"/>
      <c r="D139" s="12"/>
      <c r="E139" s="14"/>
      <c r="F139" s="14"/>
      <c r="G139" s="15"/>
      <c r="H139" s="1"/>
      <c r="I139" s="1"/>
      <c r="J139" s="1"/>
      <c r="K139" s="1"/>
      <c r="L139" s="1"/>
      <c r="M139" s="1"/>
      <c r="N139" s="1"/>
      <c r="O139" s="1"/>
      <c r="P139" s="1"/>
      <c r="Q139" s="1"/>
      <c r="R139" s="1"/>
      <c r="S139" s="1"/>
      <c r="T139" s="1"/>
    </row>
    <row r="140" spans="1:20" ht="15.75" customHeight="1" x14ac:dyDescent="0.25">
      <c r="A140" s="11"/>
      <c r="B140" s="13"/>
      <c r="C140" s="13"/>
      <c r="D140" s="12"/>
      <c r="E140" s="14"/>
      <c r="F140" s="14"/>
      <c r="G140" s="15"/>
      <c r="H140" s="1"/>
      <c r="I140" s="1"/>
      <c r="J140" s="1"/>
      <c r="K140" s="1"/>
      <c r="L140" s="1"/>
      <c r="M140" s="1"/>
      <c r="N140" s="1"/>
      <c r="O140" s="1"/>
      <c r="P140" s="1"/>
      <c r="Q140" s="1"/>
      <c r="R140" s="1"/>
      <c r="S140" s="1"/>
      <c r="T140" s="1"/>
    </row>
    <row r="141" spans="1:20" ht="15.75" customHeight="1" x14ac:dyDescent="0.25">
      <c r="A141" s="11"/>
      <c r="B141" s="13"/>
      <c r="C141" s="13"/>
      <c r="D141" s="12"/>
      <c r="E141" s="14"/>
      <c r="F141" s="14"/>
      <c r="G141" s="15"/>
      <c r="H141" s="1"/>
      <c r="I141" s="1"/>
      <c r="J141" s="1"/>
      <c r="K141" s="1"/>
      <c r="L141" s="1"/>
      <c r="M141" s="1"/>
      <c r="N141" s="1"/>
      <c r="O141" s="1"/>
      <c r="P141" s="1"/>
      <c r="Q141" s="1"/>
      <c r="R141" s="1"/>
      <c r="S141" s="1"/>
      <c r="T141" s="1"/>
    </row>
    <row r="142" spans="1:20" ht="15.75" customHeight="1" x14ac:dyDescent="0.25">
      <c r="A142" s="11"/>
      <c r="B142" s="13"/>
      <c r="C142" s="13"/>
      <c r="D142" s="12"/>
      <c r="E142" s="14"/>
      <c r="F142" s="14"/>
      <c r="G142" s="15"/>
      <c r="H142" s="1"/>
      <c r="I142" s="1"/>
      <c r="J142" s="1"/>
      <c r="K142" s="1"/>
      <c r="L142" s="1"/>
      <c r="M142" s="1"/>
      <c r="N142" s="1"/>
      <c r="O142" s="1"/>
      <c r="P142" s="1"/>
      <c r="Q142" s="1"/>
      <c r="R142" s="1"/>
      <c r="S142" s="1"/>
      <c r="T142" s="1"/>
    </row>
    <row r="143" spans="1:20" ht="15.75" customHeight="1" x14ac:dyDescent="0.25">
      <c r="A143" s="11"/>
      <c r="B143" s="13"/>
      <c r="C143" s="13"/>
      <c r="D143" s="12"/>
      <c r="E143" s="14"/>
      <c r="F143" s="14"/>
      <c r="G143" s="15"/>
      <c r="H143" s="1"/>
      <c r="I143" s="1"/>
      <c r="J143" s="1"/>
      <c r="K143" s="1"/>
      <c r="L143" s="1"/>
      <c r="M143" s="1"/>
      <c r="N143" s="1"/>
      <c r="O143" s="1"/>
      <c r="P143" s="1"/>
      <c r="Q143" s="1"/>
      <c r="R143" s="1"/>
      <c r="S143" s="1"/>
      <c r="T143" s="1"/>
    </row>
    <row r="144" spans="1:20" ht="15.75" customHeight="1" x14ac:dyDescent="0.25">
      <c r="A144" s="11"/>
      <c r="B144" s="13"/>
      <c r="C144" s="13"/>
      <c r="D144" s="12"/>
      <c r="E144" s="14"/>
      <c r="F144" s="14"/>
      <c r="G144" s="15"/>
      <c r="H144" s="1"/>
      <c r="I144" s="1"/>
      <c r="J144" s="1"/>
      <c r="K144" s="1"/>
      <c r="L144" s="1"/>
      <c r="M144" s="1"/>
      <c r="N144" s="1"/>
      <c r="O144" s="1"/>
      <c r="P144" s="1"/>
      <c r="Q144" s="1"/>
      <c r="R144" s="1"/>
      <c r="S144" s="1"/>
      <c r="T144" s="1"/>
    </row>
    <row r="145" spans="1:20" ht="15.75" customHeight="1" x14ac:dyDescent="0.25">
      <c r="A145" s="11"/>
      <c r="B145" s="13"/>
      <c r="C145" s="13"/>
      <c r="D145" s="12"/>
      <c r="E145" s="14"/>
      <c r="F145" s="14"/>
      <c r="G145" s="15"/>
      <c r="H145" s="1"/>
      <c r="I145" s="1"/>
      <c r="J145" s="1"/>
      <c r="K145" s="1"/>
      <c r="L145" s="1"/>
      <c r="M145" s="1"/>
      <c r="N145" s="1"/>
      <c r="O145" s="1"/>
      <c r="P145" s="1"/>
      <c r="Q145" s="1"/>
      <c r="R145" s="1"/>
      <c r="S145" s="1"/>
      <c r="T145" s="1"/>
    </row>
    <row r="146" spans="1:20" ht="15.75" customHeight="1" x14ac:dyDescent="0.25">
      <c r="A146" s="11"/>
      <c r="B146" s="13"/>
      <c r="C146" s="13"/>
      <c r="D146" s="12"/>
      <c r="E146" s="14"/>
      <c r="F146" s="14"/>
      <c r="G146" s="15"/>
      <c r="H146" s="1"/>
      <c r="I146" s="1"/>
      <c r="J146" s="1"/>
      <c r="K146" s="1"/>
      <c r="L146" s="1"/>
      <c r="M146" s="1"/>
      <c r="N146" s="1"/>
      <c r="O146" s="1"/>
      <c r="P146" s="1"/>
      <c r="Q146" s="1"/>
      <c r="R146" s="1"/>
      <c r="S146" s="1"/>
      <c r="T146" s="1"/>
    </row>
    <row r="147" spans="1:20" ht="15.75" customHeight="1" x14ac:dyDescent="0.25">
      <c r="A147" s="11"/>
      <c r="B147" s="13"/>
      <c r="C147" s="13"/>
      <c r="D147" s="12"/>
      <c r="E147" s="14"/>
      <c r="F147" s="14"/>
      <c r="G147" s="15"/>
      <c r="H147" s="1"/>
      <c r="I147" s="1"/>
      <c r="J147" s="1"/>
      <c r="K147" s="1"/>
      <c r="L147" s="1"/>
      <c r="M147" s="1"/>
      <c r="N147" s="1"/>
      <c r="O147" s="1"/>
      <c r="P147" s="1"/>
      <c r="Q147" s="1"/>
      <c r="R147" s="1"/>
      <c r="S147" s="1"/>
      <c r="T147" s="1"/>
    </row>
    <row r="148" spans="1:20" ht="15.75" customHeight="1" x14ac:dyDescent="0.25">
      <c r="A148" s="11"/>
      <c r="B148" s="13"/>
      <c r="C148" s="13"/>
      <c r="D148" s="12"/>
      <c r="E148" s="14"/>
      <c r="F148" s="14"/>
      <c r="G148" s="15"/>
      <c r="H148" s="1"/>
      <c r="I148" s="1"/>
      <c r="J148" s="1"/>
      <c r="K148" s="1"/>
      <c r="L148" s="1"/>
      <c r="M148" s="1"/>
      <c r="N148" s="1"/>
      <c r="O148" s="1"/>
      <c r="P148" s="1"/>
      <c r="Q148" s="1"/>
      <c r="R148" s="1"/>
      <c r="S148" s="1"/>
      <c r="T148" s="1"/>
    </row>
    <row r="149" spans="1:20" ht="15.75" customHeight="1" x14ac:dyDescent="0.25">
      <c r="A149" s="11"/>
      <c r="B149" s="13"/>
      <c r="C149" s="13"/>
      <c r="D149" s="12"/>
      <c r="E149" s="14"/>
      <c r="F149" s="14"/>
      <c r="G149" s="15"/>
      <c r="H149" s="1"/>
      <c r="I149" s="1"/>
      <c r="J149" s="1"/>
      <c r="K149" s="1"/>
      <c r="L149" s="1"/>
      <c r="M149" s="1"/>
      <c r="N149" s="1"/>
      <c r="O149" s="1"/>
      <c r="P149" s="1"/>
      <c r="Q149" s="1"/>
      <c r="R149" s="1"/>
      <c r="S149" s="1"/>
      <c r="T149" s="1"/>
    </row>
    <row r="150" spans="1:20" ht="15.75" customHeight="1" x14ac:dyDescent="0.25">
      <c r="A150" s="11"/>
      <c r="B150" s="13"/>
      <c r="C150" s="13"/>
      <c r="D150" s="12"/>
      <c r="E150" s="14"/>
      <c r="F150" s="14"/>
      <c r="G150" s="15"/>
      <c r="H150" s="1"/>
      <c r="I150" s="1"/>
      <c r="J150" s="1"/>
      <c r="K150" s="1"/>
      <c r="L150" s="1"/>
      <c r="M150" s="1"/>
      <c r="N150" s="1"/>
      <c r="O150" s="1"/>
      <c r="P150" s="1"/>
      <c r="Q150" s="1"/>
      <c r="R150" s="1"/>
      <c r="S150" s="1"/>
      <c r="T150" s="1"/>
    </row>
    <row r="151" spans="1:20" ht="15.75" customHeight="1" x14ac:dyDescent="0.25">
      <c r="A151" s="11"/>
      <c r="B151" s="13"/>
      <c r="C151" s="13"/>
      <c r="D151" s="12"/>
      <c r="E151" s="14"/>
      <c r="F151" s="14"/>
      <c r="G151" s="15"/>
      <c r="H151" s="1"/>
      <c r="I151" s="1"/>
      <c r="J151" s="1"/>
      <c r="K151" s="1"/>
      <c r="L151" s="1"/>
      <c r="M151" s="1"/>
      <c r="N151" s="1"/>
      <c r="O151" s="1"/>
      <c r="P151" s="1"/>
      <c r="Q151" s="1"/>
      <c r="R151" s="1"/>
      <c r="S151" s="1"/>
      <c r="T151" s="1"/>
    </row>
    <row r="152" spans="1:20" ht="15.75" customHeight="1" x14ac:dyDescent="0.25">
      <c r="A152" s="11"/>
      <c r="B152" s="13"/>
      <c r="C152" s="13"/>
      <c r="D152" s="12"/>
      <c r="E152" s="14"/>
      <c r="F152" s="14"/>
      <c r="G152" s="15"/>
      <c r="H152" s="1"/>
      <c r="I152" s="1"/>
      <c r="J152" s="1"/>
      <c r="K152" s="1"/>
      <c r="L152" s="1"/>
      <c r="M152" s="1"/>
      <c r="N152" s="1"/>
      <c r="O152" s="1"/>
      <c r="P152" s="1"/>
      <c r="Q152" s="1"/>
      <c r="R152" s="1"/>
      <c r="S152" s="1"/>
      <c r="T152" s="1"/>
    </row>
    <row r="153" spans="1:20" ht="15.75" customHeight="1" x14ac:dyDescent="0.25">
      <c r="A153" s="11"/>
      <c r="B153" s="13"/>
      <c r="C153" s="13"/>
      <c r="D153" s="12"/>
      <c r="E153" s="14"/>
      <c r="F153" s="14"/>
      <c r="G153" s="15"/>
      <c r="H153" s="1"/>
      <c r="I153" s="1"/>
      <c r="J153" s="1"/>
      <c r="K153" s="1"/>
      <c r="L153" s="1"/>
      <c r="M153" s="1"/>
      <c r="N153" s="1"/>
      <c r="O153" s="1"/>
      <c r="P153" s="1"/>
      <c r="Q153" s="1"/>
      <c r="R153" s="1"/>
      <c r="S153" s="1"/>
      <c r="T153" s="1"/>
    </row>
    <row r="154" spans="1:20" ht="15.75" customHeight="1" x14ac:dyDescent="0.25">
      <c r="A154" s="11"/>
      <c r="B154" s="13"/>
      <c r="C154" s="13"/>
      <c r="D154" s="12"/>
      <c r="E154" s="14"/>
      <c r="F154" s="14"/>
      <c r="G154" s="15"/>
      <c r="H154" s="1"/>
      <c r="I154" s="1"/>
      <c r="J154" s="1"/>
      <c r="K154" s="1"/>
      <c r="L154" s="1"/>
      <c r="M154" s="1"/>
      <c r="N154" s="1"/>
      <c r="O154" s="1"/>
      <c r="P154" s="1"/>
      <c r="Q154" s="1"/>
      <c r="R154" s="1"/>
      <c r="S154" s="1"/>
      <c r="T154" s="1"/>
    </row>
    <row r="155" spans="1:20" ht="15.75" customHeight="1" x14ac:dyDescent="0.25">
      <c r="A155" s="11"/>
      <c r="B155" s="13"/>
      <c r="C155" s="13"/>
      <c r="D155" s="12"/>
      <c r="E155" s="14"/>
      <c r="F155" s="14"/>
      <c r="G155" s="15"/>
      <c r="H155" s="1"/>
      <c r="I155" s="1"/>
      <c r="J155" s="1"/>
      <c r="K155" s="1"/>
      <c r="L155" s="1"/>
      <c r="M155" s="1"/>
      <c r="N155" s="1"/>
      <c r="O155" s="1"/>
      <c r="P155" s="1"/>
      <c r="Q155" s="1"/>
      <c r="R155" s="1"/>
      <c r="S155" s="1"/>
      <c r="T155" s="1"/>
    </row>
    <row r="156" spans="1:20" ht="15.75" customHeight="1" x14ac:dyDescent="0.25">
      <c r="A156" s="11"/>
      <c r="B156" s="13"/>
      <c r="C156" s="13"/>
      <c r="D156" s="12"/>
      <c r="E156" s="14"/>
      <c r="F156" s="14"/>
      <c r="G156" s="15"/>
      <c r="H156" s="1"/>
      <c r="I156" s="1"/>
      <c r="J156" s="1"/>
      <c r="K156" s="1"/>
      <c r="L156" s="1"/>
      <c r="M156" s="1"/>
      <c r="N156" s="1"/>
      <c r="O156" s="1"/>
      <c r="P156" s="1"/>
      <c r="Q156" s="1"/>
      <c r="R156" s="1"/>
      <c r="S156" s="1"/>
      <c r="T156" s="1"/>
    </row>
    <row r="157" spans="1:20" ht="15.75" customHeight="1" x14ac:dyDescent="0.25">
      <c r="A157" s="11"/>
      <c r="B157" s="13"/>
      <c r="C157" s="13"/>
      <c r="D157" s="12"/>
      <c r="E157" s="14"/>
      <c r="F157" s="14"/>
      <c r="G157" s="15"/>
      <c r="H157" s="1"/>
      <c r="I157" s="1"/>
      <c r="J157" s="1"/>
      <c r="K157" s="1"/>
      <c r="L157" s="1"/>
      <c r="M157" s="1"/>
      <c r="N157" s="1"/>
      <c r="O157" s="1"/>
      <c r="P157" s="1"/>
      <c r="Q157" s="1"/>
      <c r="R157" s="1"/>
      <c r="S157" s="1"/>
      <c r="T157" s="1"/>
    </row>
    <row r="158" spans="1:20" ht="15.75" customHeight="1" x14ac:dyDescent="0.25">
      <c r="A158" s="11"/>
      <c r="B158" s="13"/>
      <c r="C158" s="13"/>
      <c r="D158" s="12"/>
      <c r="E158" s="14"/>
      <c r="F158" s="14"/>
      <c r="G158" s="15"/>
      <c r="H158" s="1"/>
      <c r="I158" s="1"/>
      <c r="J158" s="1"/>
      <c r="K158" s="1"/>
      <c r="L158" s="1"/>
      <c r="M158" s="1"/>
      <c r="N158" s="1"/>
      <c r="O158" s="1"/>
      <c r="P158" s="1"/>
      <c r="Q158" s="1"/>
      <c r="R158" s="1"/>
      <c r="S158" s="1"/>
      <c r="T158" s="1"/>
    </row>
    <row r="159" spans="1:20" ht="15.75" customHeight="1" x14ac:dyDescent="0.25">
      <c r="A159" s="11"/>
      <c r="B159" s="13"/>
      <c r="C159" s="13"/>
      <c r="D159" s="12"/>
      <c r="E159" s="14"/>
      <c r="F159" s="14"/>
      <c r="G159" s="15"/>
      <c r="H159" s="1"/>
      <c r="I159" s="1"/>
      <c r="J159" s="1"/>
      <c r="K159" s="1"/>
      <c r="L159" s="1"/>
      <c r="M159" s="1"/>
      <c r="N159" s="1"/>
      <c r="O159" s="1"/>
      <c r="P159" s="1"/>
      <c r="Q159" s="1"/>
      <c r="R159" s="1"/>
      <c r="S159" s="1"/>
      <c r="T159" s="1"/>
    </row>
    <row r="160" spans="1:20" ht="15.75" customHeight="1" x14ac:dyDescent="0.25">
      <c r="A160" s="11"/>
      <c r="B160" s="13"/>
      <c r="C160" s="13"/>
      <c r="D160" s="12"/>
      <c r="E160" s="14"/>
      <c r="F160" s="14"/>
      <c r="G160" s="15"/>
      <c r="H160" s="1"/>
      <c r="I160" s="1"/>
      <c r="J160" s="1"/>
      <c r="K160" s="1"/>
      <c r="L160" s="1"/>
      <c r="M160" s="1"/>
      <c r="N160" s="1"/>
      <c r="O160" s="1"/>
      <c r="P160" s="1"/>
      <c r="Q160" s="1"/>
      <c r="R160" s="1"/>
      <c r="S160" s="1"/>
      <c r="T160" s="1"/>
    </row>
    <row r="161" spans="1:20" ht="15.75" customHeight="1" x14ac:dyDescent="0.25">
      <c r="A161" s="11"/>
      <c r="B161" s="13"/>
      <c r="C161" s="13"/>
      <c r="D161" s="12"/>
      <c r="E161" s="14"/>
      <c r="F161" s="14"/>
      <c r="G161" s="15"/>
      <c r="H161" s="1"/>
      <c r="I161" s="1"/>
      <c r="J161" s="1"/>
      <c r="K161" s="1"/>
      <c r="L161" s="1"/>
      <c r="M161" s="1"/>
      <c r="N161" s="1"/>
      <c r="O161" s="1"/>
      <c r="P161" s="1"/>
      <c r="Q161" s="1"/>
      <c r="R161" s="1"/>
      <c r="S161" s="1"/>
      <c r="T161" s="1"/>
    </row>
    <row r="162" spans="1:20" ht="15.75" customHeight="1" x14ac:dyDescent="0.25">
      <c r="A162" s="11"/>
      <c r="B162" s="13"/>
      <c r="C162" s="13"/>
      <c r="D162" s="12"/>
      <c r="E162" s="14"/>
      <c r="F162" s="14"/>
      <c r="G162" s="15"/>
      <c r="H162" s="1"/>
      <c r="I162" s="1"/>
      <c r="J162" s="1"/>
      <c r="K162" s="1"/>
      <c r="L162" s="1"/>
      <c r="M162" s="1"/>
      <c r="N162" s="1"/>
      <c r="O162" s="1"/>
      <c r="P162" s="1"/>
      <c r="Q162" s="1"/>
      <c r="R162" s="1"/>
      <c r="S162" s="1"/>
      <c r="T162" s="1"/>
    </row>
    <row r="163" spans="1:20" ht="15.75" customHeight="1" x14ac:dyDescent="0.25">
      <c r="A163" s="11"/>
      <c r="B163" s="13"/>
      <c r="C163" s="13"/>
      <c r="D163" s="12"/>
      <c r="E163" s="14"/>
      <c r="F163" s="14"/>
      <c r="G163" s="15"/>
      <c r="H163" s="1"/>
      <c r="I163" s="1"/>
      <c r="J163" s="1"/>
      <c r="K163" s="1"/>
      <c r="L163" s="1"/>
      <c r="M163" s="1"/>
      <c r="N163" s="1"/>
      <c r="O163" s="1"/>
      <c r="P163" s="1"/>
      <c r="Q163" s="1"/>
      <c r="R163" s="1"/>
      <c r="S163" s="1"/>
      <c r="T163" s="1"/>
    </row>
    <row r="164" spans="1:20" ht="15.75" customHeight="1" x14ac:dyDescent="0.25">
      <c r="A164" s="11"/>
      <c r="B164" s="13"/>
      <c r="C164" s="13"/>
      <c r="D164" s="12"/>
      <c r="E164" s="14"/>
      <c r="F164" s="14"/>
      <c r="G164" s="15"/>
      <c r="H164" s="1"/>
      <c r="I164" s="1"/>
      <c r="J164" s="1"/>
      <c r="K164" s="1"/>
      <c r="L164" s="1"/>
      <c r="M164" s="1"/>
      <c r="N164" s="1"/>
      <c r="O164" s="1"/>
      <c r="P164" s="1"/>
      <c r="Q164" s="1"/>
      <c r="R164" s="1"/>
      <c r="S164" s="1"/>
      <c r="T164" s="1"/>
    </row>
    <row r="165" spans="1:20" ht="15.75" customHeight="1" x14ac:dyDescent="0.25">
      <c r="A165" s="11"/>
      <c r="B165" s="13"/>
      <c r="C165" s="13"/>
      <c r="D165" s="12"/>
      <c r="E165" s="14"/>
      <c r="F165" s="14"/>
      <c r="G165" s="15"/>
      <c r="H165" s="1"/>
      <c r="I165" s="1"/>
      <c r="J165" s="1"/>
      <c r="K165" s="1"/>
      <c r="L165" s="1"/>
      <c r="M165" s="1"/>
      <c r="N165" s="1"/>
      <c r="O165" s="1"/>
      <c r="P165" s="1"/>
      <c r="Q165" s="1"/>
      <c r="R165" s="1"/>
      <c r="S165" s="1"/>
      <c r="T165" s="1"/>
    </row>
    <row r="166" spans="1:20" ht="15.75" customHeight="1" x14ac:dyDescent="0.25">
      <c r="A166" s="11"/>
      <c r="B166" s="13"/>
      <c r="C166" s="13"/>
      <c r="D166" s="12"/>
      <c r="E166" s="14"/>
      <c r="F166" s="14"/>
      <c r="G166" s="15"/>
      <c r="H166" s="1"/>
      <c r="I166" s="1"/>
      <c r="J166" s="1"/>
      <c r="K166" s="1"/>
      <c r="L166" s="1"/>
      <c r="M166" s="1"/>
      <c r="N166" s="1"/>
      <c r="O166" s="1"/>
      <c r="P166" s="1"/>
      <c r="Q166" s="1"/>
      <c r="R166" s="1"/>
      <c r="S166" s="1"/>
      <c r="T166" s="1"/>
    </row>
    <row r="167" spans="1:20" ht="15.75" customHeight="1" x14ac:dyDescent="0.25">
      <c r="A167" s="11"/>
      <c r="B167" s="13"/>
      <c r="C167" s="13"/>
      <c r="D167" s="12"/>
      <c r="E167" s="14"/>
      <c r="F167" s="14"/>
      <c r="G167" s="15"/>
      <c r="H167" s="1"/>
      <c r="I167" s="1"/>
      <c r="J167" s="1"/>
      <c r="K167" s="1"/>
      <c r="L167" s="1"/>
      <c r="M167" s="1"/>
      <c r="N167" s="1"/>
      <c r="O167" s="1"/>
      <c r="P167" s="1"/>
      <c r="Q167" s="1"/>
      <c r="R167" s="1"/>
      <c r="S167" s="1"/>
      <c r="T167" s="1"/>
    </row>
    <row r="168" spans="1:20" ht="15.75" customHeight="1" x14ac:dyDescent="0.25">
      <c r="A168" s="11"/>
      <c r="B168" s="13"/>
      <c r="C168" s="13"/>
      <c r="D168" s="12"/>
      <c r="E168" s="14"/>
      <c r="F168" s="14"/>
      <c r="G168" s="15"/>
      <c r="H168" s="1"/>
      <c r="I168" s="1"/>
      <c r="J168" s="1"/>
      <c r="K168" s="1"/>
      <c r="L168" s="1"/>
      <c r="M168" s="1"/>
      <c r="N168" s="1"/>
      <c r="O168" s="1"/>
      <c r="P168" s="1"/>
      <c r="Q168" s="1"/>
      <c r="R168" s="1"/>
      <c r="S168" s="1"/>
      <c r="T168" s="1"/>
    </row>
    <row r="169" spans="1:20" ht="15.75" customHeight="1" x14ac:dyDescent="0.25">
      <c r="A169" s="11"/>
      <c r="B169" s="13"/>
      <c r="C169" s="13"/>
      <c r="D169" s="12"/>
      <c r="E169" s="14"/>
      <c r="F169" s="14"/>
      <c r="G169" s="15"/>
      <c r="H169" s="1"/>
      <c r="I169" s="1"/>
      <c r="J169" s="1"/>
      <c r="K169" s="1"/>
      <c r="L169" s="1"/>
      <c r="M169" s="1"/>
      <c r="N169" s="1"/>
      <c r="O169" s="1"/>
      <c r="P169" s="1"/>
      <c r="Q169" s="1"/>
      <c r="R169" s="1"/>
      <c r="S169" s="1"/>
      <c r="T169" s="1"/>
    </row>
    <row r="170" spans="1:20" ht="15.75" customHeight="1" x14ac:dyDescent="0.25">
      <c r="A170" s="11"/>
      <c r="B170" s="13"/>
      <c r="C170" s="13"/>
      <c r="D170" s="12"/>
      <c r="E170" s="14"/>
      <c r="F170" s="14"/>
      <c r="G170" s="15"/>
      <c r="H170" s="1"/>
      <c r="I170" s="1"/>
      <c r="J170" s="1"/>
      <c r="K170" s="1"/>
      <c r="L170" s="1"/>
      <c r="M170" s="1"/>
      <c r="N170" s="1"/>
      <c r="O170" s="1"/>
      <c r="P170" s="1"/>
      <c r="Q170" s="1"/>
      <c r="R170" s="1"/>
      <c r="S170" s="1"/>
      <c r="T170" s="1"/>
    </row>
    <row r="171" spans="1:20" ht="15.75" customHeight="1" x14ac:dyDescent="0.25">
      <c r="A171" s="11"/>
      <c r="B171" s="13"/>
      <c r="C171" s="13"/>
      <c r="D171" s="12"/>
      <c r="E171" s="14"/>
      <c r="F171" s="14"/>
      <c r="G171" s="15"/>
      <c r="H171" s="1"/>
      <c r="I171" s="1"/>
      <c r="J171" s="1"/>
      <c r="K171" s="1"/>
      <c r="L171" s="1"/>
      <c r="M171" s="1"/>
      <c r="N171" s="1"/>
      <c r="O171" s="1"/>
      <c r="P171" s="1"/>
      <c r="Q171" s="1"/>
      <c r="R171" s="1"/>
      <c r="S171" s="1"/>
      <c r="T171" s="1"/>
    </row>
    <row r="172" spans="1:20" ht="15.75" customHeight="1" x14ac:dyDescent="0.25">
      <c r="A172" s="11"/>
      <c r="B172" s="13"/>
      <c r="C172" s="13"/>
      <c r="D172" s="12"/>
      <c r="E172" s="14"/>
      <c r="F172" s="14"/>
      <c r="G172" s="15"/>
      <c r="H172" s="1"/>
      <c r="I172" s="1"/>
      <c r="J172" s="1"/>
      <c r="K172" s="1"/>
      <c r="L172" s="1"/>
      <c r="M172" s="1"/>
      <c r="N172" s="1"/>
      <c r="O172" s="1"/>
      <c r="P172" s="1"/>
      <c r="Q172" s="1"/>
      <c r="R172" s="1"/>
      <c r="S172" s="1"/>
      <c r="T172" s="1"/>
    </row>
    <row r="173" spans="1:20" ht="15.75" customHeight="1" x14ac:dyDescent="0.25">
      <c r="A173" s="11"/>
      <c r="B173" s="13"/>
      <c r="C173" s="13"/>
      <c r="D173" s="12"/>
      <c r="E173" s="14"/>
      <c r="F173" s="14"/>
      <c r="G173" s="15"/>
      <c r="H173" s="1"/>
      <c r="I173" s="1"/>
      <c r="J173" s="1"/>
      <c r="K173" s="1"/>
      <c r="L173" s="1"/>
      <c r="M173" s="1"/>
      <c r="N173" s="1"/>
      <c r="O173" s="1"/>
      <c r="P173" s="1"/>
      <c r="Q173" s="1"/>
      <c r="R173" s="1"/>
      <c r="S173" s="1"/>
      <c r="T173" s="1"/>
    </row>
    <row r="174" spans="1:20" ht="15.75" customHeight="1" x14ac:dyDescent="0.25">
      <c r="A174" s="11"/>
      <c r="B174" s="13"/>
      <c r="C174" s="13"/>
      <c r="D174" s="12"/>
      <c r="E174" s="14"/>
      <c r="F174" s="14"/>
      <c r="G174" s="15"/>
      <c r="H174" s="1"/>
      <c r="I174" s="1"/>
      <c r="J174" s="1"/>
      <c r="K174" s="1"/>
      <c r="L174" s="1"/>
      <c r="M174" s="1"/>
      <c r="N174" s="1"/>
      <c r="O174" s="1"/>
      <c r="P174" s="1"/>
      <c r="Q174" s="1"/>
      <c r="R174" s="1"/>
      <c r="S174" s="1"/>
      <c r="T174" s="1"/>
    </row>
    <row r="175" spans="1:20" ht="15.75" customHeight="1" x14ac:dyDescent="0.25">
      <c r="A175" s="11"/>
      <c r="B175" s="13"/>
      <c r="C175" s="13"/>
      <c r="D175" s="12"/>
      <c r="E175" s="14"/>
      <c r="F175" s="14"/>
      <c r="G175" s="15"/>
      <c r="H175" s="1"/>
      <c r="I175" s="1"/>
      <c r="J175" s="1"/>
      <c r="K175" s="1"/>
      <c r="L175" s="1"/>
      <c r="M175" s="1"/>
      <c r="N175" s="1"/>
      <c r="O175" s="1"/>
      <c r="P175" s="1"/>
      <c r="Q175" s="1"/>
      <c r="R175" s="1"/>
      <c r="S175" s="1"/>
      <c r="T175" s="1"/>
    </row>
    <row r="176" spans="1:20" ht="15.75" customHeight="1" x14ac:dyDescent="0.25">
      <c r="A176" s="11"/>
      <c r="B176" s="13"/>
      <c r="C176" s="13"/>
      <c r="D176" s="12"/>
      <c r="E176" s="14"/>
      <c r="F176" s="14"/>
      <c r="G176" s="15"/>
      <c r="H176" s="1"/>
      <c r="I176" s="1"/>
      <c r="J176" s="1"/>
      <c r="K176" s="1"/>
      <c r="L176" s="1"/>
      <c r="M176" s="1"/>
      <c r="N176" s="1"/>
      <c r="O176" s="1"/>
      <c r="P176" s="1"/>
      <c r="Q176" s="1"/>
      <c r="R176" s="1"/>
      <c r="S176" s="1"/>
      <c r="T176" s="1"/>
    </row>
    <row r="177" spans="1:20" ht="15.75" customHeight="1" x14ac:dyDescent="0.25">
      <c r="A177" s="11"/>
      <c r="B177" s="13"/>
      <c r="C177" s="13"/>
      <c r="D177" s="12"/>
      <c r="E177" s="14"/>
      <c r="F177" s="14"/>
      <c r="G177" s="15"/>
      <c r="H177" s="1"/>
      <c r="I177" s="1"/>
      <c r="J177" s="1"/>
      <c r="K177" s="1"/>
      <c r="L177" s="1"/>
      <c r="M177" s="1"/>
      <c r="N177" s="1"/>
      <c r="O177" s="1"/>
      <c r="P177" s="1"/>
      <c r="Q177" s="1"/>
      <c r="R177" s="1"/>
      <c r="S177" s="1"/>
      <c r="T177" s="1"/>
    </row>
    <row r="178" spans="1:20" ht="15.75" customHeight="1" x14ac:dyDescent="0.25">
      <c r="A178" s="11"/>
      <c r="B178" s="13"/>
      <c r="C178" s="13"/>
      <c r="D178" s="12"/>
      <c r="E178" s="14"/>
      <c r="F178" s="14"/>
      <c r="G178" s="15"/>
      <c r="H178" s="1"/>
      <c r="I178" s="1"/>
      <c r="J178" s="1"/>
      <c r="K178" s="1"/>
      <c r="L178" s="1"/>
      <c r="M178" s="1"/>
      <c r="N178" s="1"/>
      <c r="O178" s="1"/>
      <c r="P178" s="1"/>
      <c r="Q178" s="1"/>
      <c r="R178" s="1"/>
      <c r="S178" s="1"/>
      <c r="T178" s="1"/>
    </row>
    <row r="179" spans="1:20" ht="15.75" customHeight="1" x14ac:dyDescent="0.25">
      <c r="A179" s="11"/>
      <c r="B179" s="13"/>
      <c r="C179" s="13"/>
      <c r="D179" s="12"/>
      <c r="E179" s="14"/>
      <c r="F179" s="14"/>
      <c r="G179" s="15"/>
      <c r="H179" s="1"/>
      <c r="I179" s="1"/>
      <c r="J179" s="1"/>
      <c r="K179" s="1"/>
      <c r="L179" s="1"/>
      <c r="M179" s="1"/>
      <c r="N179" s="1"/>
      <c r="O179" s="1"/>
      <c r="P179" s="1"/>
      <c r="Q179" s="1"/>
      <c r="R179" s="1"/>
      <c r="S179" s="1"/>
      <c r="T179" s="1"/>
    </row>
    <row r="180" spans="1:20" ht="15.75" customHeight="1" x14ac:dyDescent="0.25">
      <c r="A180" s="11"/>
      <c r="B180" s="13"/>
      <c r="C180" s="13"/>
      <c r="D180" s="12"/>
      <c r="E180" s="14"/>
      <c r="F180" s="14"/>
      <c r="G180" s="15"/>
      <c r="H180" s="1"/>
      <c r="I180" s="1"/>
      <c r="J180" s="1"/>
      <c r="K180" s="1"/>
      <c r="L180" s="1"/>
      <c r="M180" s="1"/>
      <c r="N180" s="1"/>
      <c r="O180" s="1"/>
      <c r="P180" s="1"/>
      <c r="Q180" s="1"/>
      <c r="R180" s="1"/>
      <c r="S180" s="1"/>
      <c r="T180" s="1"/>
    </row>
    <row r="181" spans="1:20" ht="15.75" customHeight="1" x14ac:dyDescent="0.25">
      <c r="A181" s="11"/>
      <c r="B181" s="13"/>
      <c r="C181" s="13"/>
      <c r="D181" s="12"/>
      <c r="E181" s="14"/>
      <c r="F181" s="14"/>
      <c r="G181" s="15"/>
      <c r="H181" s="1"/>
      <c r="I181" s="1"/>
      <c r="J181" s="1"/>
      <c r="K181" s="1"/>
      <c r="L181" s="1"/>
      <c r="M181" s="1"/>
      <c r="N181" s="1"/>
      <c r="O181" s="1"/>
      <c r="P181" s="1"/>
      <c r="Q181" s="1"/>
      <c r="R181" s="1"/>
      <c r="S181" s="1"/>
      <c r="T181" s="1"/>
    </row>
    <row r="182" spans="1:20" ht="15.75" customHeight="1" x14ac:dyDescent="0.25">
      <c r="A182" s="11"/>
      <c r="B182" s="13"/>
      <c r="C182" s="13"/>
      <c r="D182" s="12"/>
      <c r="E182" s="14"/>
      <c r="F182" s="14"/>
      <c r="G182" s="15"/>
      <c r="H182" s="1"/>
      <c r="I182" s="1"/>
      <c r="J182" s="1"/>
      <c r="K182" s="1"/>
      <c r="L182" s="1"/>
      <c r="M182" s="1"/>
      <c r="N182" s="1"/>
      <c r="O182" s="1"/>
      <c r="P182" s="1"/>
      <c r="Q182" s="1"/>
      <c r="R182" s="1"/>
      <c r="S182" s="1"/>
      <c r="T182" s="1"/>
    </row>
    <row r="183" spans="1:20" ht="15.75" customHeight="1" x14ac:dyDescent="0.25">
      <c r="A183" s="11"/>
      <c r="B183" s="13"/>
      <c r="C183" s="13"/>
      <c r="D183" s="12"/>
      <c r="E183" s="14"/>
      <c r="F183" s="14"/>
      <c r="G183" s="15"/>
      <c r="H183" s="1"/>
      <c r="I183" s="1"/>
      <c r="J183" s="1"/>
      <c r="K183" s="1"/>
      <c r="L183" s="1"/>
      <c r="M183" s="1"/>
      <c r="N183" s="1"/>
      <c r="O183" s="1"/>
      <c r="P183" s="1"/>
      <c r="Q183" s="1"/>
      <c r="R183" s="1"/>
      <c r="S183" s="1"/>
      <c r="T183" s="1"/>
    </row>
    <row r="184" spans="1:20" ht="15.75" customHeight="1" x14ac:dyDescent="0.25">
      <c r="A184" s="11"/>
      <c r="B184" s="13"/>
      <c r="C184" s="13"/>
      <c r="D184" s="12"/>
      <c r="E184" s="14"/>
      <c r="F184" s="14"/>
      <c r="G184" s="15"/>
      <c r="H184" s="1"/>
      <c r="I184" s="1"/>
      <c r="J184" s="1"/>
      <c r="K184" s="1"/>
      <c r="L184" s="1"/>
      <c r="M184" s="1"/>
      <c r="N184" s="1"/>
      <c r="O184" s="1"/>
      <c r="P184" s="1"/>
      <c r="Q184" s="1"/>
      <c r="R184" s="1"/>
      <c r="S184" s="1"/>
      <c r="T184" s="1"/>
    </row>
    <row r="185" spans="1:20" ht="15.75" customHeight="1" x14ac:dyDescent="0.25">
      <c r="A185" s="11"/>
      <c r="B185" s="13"/>
      <c r="C185" s="13"/>
      <c r="D185" s="12"/>
      <c r="E185" s="14"/>
      <c r="F185" s="14"/>
      <c r="G185" s="15"/>
      <c r="H185" s="1"/>
      <c r="I185" s="1"/>
      <c r="J185" s="1"/>
      <c r="K185" s="1"/>
      <c r="L185" s="1"/>
      <c r="M185" s="1"/>
      <c r="N185" s="1"/>
      <c r="O185" s="1"/>
      <c r="P185" s="1"/>
      <c r="Q185" s="1"/>
      <c r="R185" s="1"/>
      <c r="S185" s="1"/>
      <c r="T185" s="1"/>
    </row>
    <row r="186" spans="1:20" ht="15.75" customHeight="1" x14ac:dyDescent="0.25">
      <c r="A186" s="11"/>
      <c r="B186" s="13"/>
      <c r="C186" s="13"/>
      <c r="D186" s="12"/>
      <c r="E186" s="14"/>
      <c r="F186" s="14"/>
      <c r="G186" s="15"/>
      <c r="H186" s="1"/>
      <c r="I186" s="1"/>
      <c r="J186" s="1"/>
      <c r="K186" s="1"/>
      <c r="L186" s="1"/>
      <c r="M186" s="1"/>
      <c r="N186" s="1"/>
      <c r="O186" s="1"/>
      <c r="P186" s="1"/>
      <c r="Q186" s="1"/>
      <c r="R186" s="1"/>
      <c r="S186" s="1"/>
      <c r="T186" s="1"/>
    </row>
    <row r="187" spans="1:20" ht="15.75" customHeight="1" x14ac:dyDescent="0.25">
      <c r="A187" s="11"/>
      <c r="B187" s="13"/>
      <c r="C187" s="13"/>
      <c r="D187" s="12"/>
      <c r="E187" s="14"/>
      <c r="F187" s="14"/>
      <c r="G187" s="15"/>
      <c r="H187" s="1"/>
      <c r="I187" s="1"/>
      <c r="J187" s="1"/>
      <c r="K187" s="1"/>
      <c r="L187" s="1"/>
      <c r="M187" s="1"/>
      <c r="N187" s="1"/>
      <c r="O187" s="1"/>
      <c r="P187" s="1"/>
      <c r="Q187" s="1"/>
      <c r="R187" s="1"/>
      <c r="S187" s="1"/>
      <c r="T187" s="1"/>
    </row>
    <row r="188" spans="1:20" ht="15.75" customHeight="1" x14ac:dyDescent="0.25">
      <c r="A188" s="11"/>
      <c r="B188" s="13"/>
      <c r="C188" s="13"/>
      <c r="D188" s="12"/>
      <c r="E188" s="14"/>
      <c r="F188" s="14"/>
      <c r="G188" s="15"/>
      <c r="H188" s="1"/>
      <c r="I188" s="1"/>
      <c r="J188" s="1"/>
      <c r="K188" s="1"/>
      <c r="L188" s="1"/>
      <c r="M188" s="1"/>
      <c r="N188" s="1"/>
      <c r="O188" s="1"/>
      <c r="P188" s="1"/>
      <c r="Q188" s="1"/>
      <c r="R188" s="1"/>
      <c r="S188" s="1"/>
      <c r="T188" s="1"/>
    </row>
    <row r="189" spans="1:20" ht="15.75" customHeight="1" x14ac:dyDescent="0.25">
      <c r="A189" s="11"/>
      <c r="B189" s="13"/>
      <c r="C189" s="13"/>
      <c r="D189" s="12"/>
      <c r="E189" s="14"/>
      <c r="F189" s="14"/>
      <c r="G189" s="15"/>
      <c r="H189" s="1"/>
      <c r="I189" s="1"/>
      <c r="J189" s="1"/>
      <c r="K189" s="1"/>
      <c r="L189" s="1"/>
      <c r="M189" s="1"/>
      <c r="N189" s="1"/>
      <c r="O189" s="1"/>
      <c r="P189" s="1"/>
      <c r="Q189" s="1"/>
      <c r="R189" s="1"/>
      <c r="S189" s="1"/>
      <c r="T189" s="1"/>
    </row>
    <row r="190" spans="1:20" ht="15.75" customHeight="1" x14ac:dyDescent="0.25">
      <c r="A190" s="11"/>
      <c r="B190" s="13"/>
      <c r="C190" s="13"/>
      <c r="D190" s="12"/>
      <c r="E190" s="14"/>
      <c r="F190" s="14"/>
      <c r="G190" s="15"/>
      <c r="H190" s="1"/>
      <c r="I190" s="1"/>
      <c r="J190" s="1"/>
      <c r="K190" s="1"/>
      <c r="L190" s="1"/>
      <c r="M190" s="1"/>
      <c r="N190" s="1"/>
      <c r="O190" s="1"/>
      <c r="P190" s="1"/>
      <c r="Q190" s="1"/>
      <c r="R190" s="1"/>
      <c r="S190" s="1"/>
      <c r="T190" s="1"/>
    </row>
    <row r="191" spans="1:20" ht="15.75" customHeight="1" x14ac:dyDescent="0.25">
      <c r="A191" s="11"/>
      <c r="B191" s="13"/>
      <c r="C191" s="13"/>
      <c r="D191" s="12"/>
      <c r="E191" s="14"/>
      <c r="F191" s="14"/>
      <c r="G191" s="15"/>
      <c r="H191" s="1"/>
      <c r="I191" s="1"/>
      <c r="J191" s="1"/>
      <c r="K191" s="1"/>
      <c r="L191" s="1"/>
      <c r="M191" s="1"/>
      <c r="N191" s="1"/>
      <c r="O191" s="1"/>
      <c r="P191" s="1"/>
      <c r="Q191" s="1"/>
      <c r="R191" s="1"/>
      <c r="S191" s="1"/>
      <c r="T191" s="1"/>
    </row>
    <row r="192" spans="1:20" ht="15.75" customHeight="1" x14ac:dyDescent="0.25">
      <c r="A192" s="11"/>
      <c r="B192" s="13"/>
      <c r="C192" s="13"/>
      <c r="D192" s="12"/>
      <c r="E192" s="14"/>
      <c r="F192" s="14"/>
      <c r="G192" s="15"/>
      <c r="H192" s="1"/>
      <c r="I192" s="1"/>
      <c r="J192" s="1"/>
      <c r="K192" s="1"/>
      <c r="L192" s="1"/>
      <c r="M192" s="1"/>
      <c r="N192" s="1"/>
      <c r="O192" s="1"/>
      <c r="P192" s="1"/>
      <c r="Q192" s="1"/>
      <c r="R192" s="1"/>
      <c r="S192" s="1"/>
      <c r="T192" s="1"/>
    </row>
    <row r="193" spans="1:20" ht="15.75" customHeight="1" x14ac:dyDescent="0.25">
      <c r="A193" s="11"/>
      <c r="B193" s="13"/>
      <c r="C193" s="13"/>
      <c r="D193" s="12"/>
      <c r="E193" s="14"/>
      <c r="F193" s="14"/>
      <c r="G193" s="15"/>
      <c r="H193" s="1"/>
      <c r="I193" s="1"/>
      <c r="J193" s="1"/>
      <c r="K193" s="1"/>
      <c r="L193" s="1"/>
      <c r="M193" s="1"/>
      <c r="N193" s="1"/>
      <c r="O193" s="1"/>
      <c r="P193" s="1"/>
      <c r="Q193" s="1"/>
      <c r="R193" s="1"/>
      <c r="S193" s="1"/>
      <c r="T193" s="1"/>
    </row>
    <row r="194" spans="1:20" ht="15.75" customHeight="1" x14ac:dyDescent="0.25">
      <c r="A194" s="11"/>
      <c r="B194" s="13"/>
      <c r="C194" s="13"/>
      <c r="D194" s="12"/>
      <c r="E194" s="14"/>
      <c r="F194" s="14"/>
      <c r="G194" s="15"/>
      <c r="H194" s="1"/>
      <c r="I194" s="1"/>
      <c r="J194" s="1"/>
      <c r="K194" s="1"/>
      <c r="L194" s="1"/>
      <c r="M194" s="1"/>
      <c r="N194" s="1"/>
      <c r="O194" s="1"/>
      <c r="P194" s="1"/>
      <c r="Q194" s="1"/>
      <c r="R194" s="1"/>
      <c r="S194" s="1"/>
      <c r="T194" s="1"/>
    </row>
    <row r="195" spans="1:20" ht="15.75" customHeight="1" x14ac:dyDescent="0.25">
      <c r="A195" s="11"/>
      <c r="B195" s="13"/>
      <c r="C195" s="13"/>
      <c r="D195" s="12"/>
      <c r="E195" s="14"/>
      <c r="F195" s="14"/>
      <c r="G195" s="15"/>
      <c r="H195" s="1"/>
      <c r="I195" s="1"/>
      <c r="J195" s="1"/>
      <c r="K195" s="1"/>
      <c r="L195" s="1"/>
      <c r="M195" s="1"/>
      <c r="N195" s="1"/>
      <c r="O195" s="1"/>
      <c r="P195" s="1"/>
      <c r="Q195" s="1"/>
      <c r="R195" s="1"/>
      <c r="S195" s="1"/>
      <c r="T195" s="1"/>
    </row>
    <row r="196" spans="1:20" ht="15.75" customHeight="1" x14ac:dyDescent="0.25">
      <c r="A196" s="11"/>
      <c r="B196" s="13"/>
      <c r="C196" s="13"/>
      <c r="D196" s="12"/>
      <c r="E196" s="14"/>
      <c r="F196" s="14"/>
      <c r="G196" s="15"/>
      <c r="H196" s="1"/>
      <c r="I196" s="1"/>
      <c r="J196" s="1"/>
      <c r="K196" s="1"/>
      <c r="L196" s="1"/>
      <c r="M196" s="1"/>
      <c r="N196" s="1"/>
      <c r="O196" s="1"/>
      <c r="P196" s="1"/>
      <c r="Q196" s="1"/>
      <c r="R196" s="1"/>
      <c r="S196" s="1"/>
      <c r="T196" s="1"/>
    </row>
    <row r="197" spans="1:20" ht="15.75" customHeight="1" x14ac:dyDescent="0.25">
      <c r="A197" s="11"/>
      <c r="B197" s="13"/>
      <c r="C197" s="13"/>
      <c r="D197" s="12"/>
      <c r="E197" s="14"/>
      <c r="F197" s="14"/>
      <c r="G197" s="15"/>
      <c r="H197" s="1"/>
      <c r="I197" s="1"/>
      <c r="J197" s="1"/>
      <c r="K197" s="1"/>
      <c r="L197" s="1"/>
      <c r="M197" s="1"/>
      <c r="N197" s="1"/>
      <c r="O197" s="1"/>
      <c r="P197" s="1"/>
      <c r="Q197" s="1"/>
      <c r="R197" s="1"/>
      <c r="S197" s="1"/>
      <c r="T197" s="1"/>
    </row>
    <row r="198" spans="1:20" ht="15.75" customHeight="1" x14ac:dyDescent="0.25">
      <c r="A198" s="11"/>
      <c r="B198" s="13"/>
      <c r="C198" s="13"/>
      <c r="D198" s="12"/>
      <c r="E198" s="14"/>
      <c r="F198" s="14"/>
      <c r="G198" s="15"/>
      <c r="H198" s="1"/>
      <c r="I198" s="1"/>
      <c r="J198" s="1"/>
      <c r="K198" s="1"/>
      <c r="L198" s="1"/>
      <c r="M198" s="1"/>
      <c r="N198" s="1"/>
      <c r="O198" s="1"/>
      <c r="P198" s="1"/>
      <c r="Q198" s="1"/>
      <c r="R198" s="1"/>
      <c r="S198" s="1"/>
      <c r="T198" s="1"/>
    </row>
    <row r="199" spans="1:20" ht="15.75" customHeight="1" x14ac:dyDescent="0.25">
      <c r="A199" s="11"/>
      <c r="B199" s="13"/>
      <c r="C199" s="13"/>
      <c r="D199" s="12"/>
      <c r="E199" s="14"/>
      <c r="F199" s="14"/>
      <c r="G199" s="15"/>
      <c r="H199" s="1"/>
      <c r="I199" s="1"/>
      <c r="J199" s="1"/>
      <c r="K199" s="1"/>
      <c r="L199" s="1"/>
      <c r="M199" s="1"/>
      <c r="N199" s="1"/>
      <c r="O199" s="1"/>
      <c r="P199" s="1"/>
      <c r="Q199" s="1"/>
      <c r="R199" s="1"/>
      <c r="S199" s="1"/>
      <c r="T199" s="1"/>
    </row>
    <row r="200" spans="1:20" ht="15.75" customHeight="1" x14ac:dyDescent="0.25">
      <c r="A200" s="11"/>
      <c r="B200" s="13"/>
      <c r="C200" s="13"/>
      <c r="D200" s="12"/>
      <c r="E200" s="14"/>
      <c r="F200" s="14"/>
      <c r="G200" s="15"/>
      <c r="H200" s="1"/>
      <c r="I200" s="1"/>
      <c r="J200" s="1"/>
      <c r="K200" s="1"/>
      <c r="L200" s="1"/>
      <c r="M200" s="1"/>
      <c r="N200" s="1"/>
      <c r="O200" s="1"/>
      <c r="P200" s="1"/>
      <c r="Q200" s="1"/>
      <c r="R200" s="1"/>
      <c r="S200" s="1"/>
      <c r="T200" s="1"/>
    </row>
    <row r="201" spans="1:20" ht="15.75" customHeight="1" x14ac:dyDescent="0.25">
      <c r="A201" s="11"/>
      <c r="B201" s="13"/>
      <c r="C201" s="13"/>
      <c r="D201" s="12"/>
      <c r="E201" s="14"/>
      <c r="F201" s="14"/>
      <c r="G201" s="15"/>
      <c r="H201" s="1"/>
      <c r="I201" s="1"/>
      <c r="J201" s="1"/>
      <c r="K201" s="1"/>
      <c r="L201" s="1"/>
      <c r="M201" s="1"/>
      <c r="N201" s="1"/>
      <c r="O201" s="1"/>
      <c r="P201" s="1"/>
      <c r="Q201" s="1"/>
      <c r="R201" s="1"/>
      <c r="S201" s="1"/>
      <c r="T201" s="1"/>
    </row>
    <row r="202" spans="1:20" ht="15.75" customHeight="1" x14ac:dyDescent="0.25">
      <c r="A202" s="11"/>
      <c r="B202" s="13"/>
      <c r="C202" s="13"/>
      <c r="D202" s="12"/>
      <c r="E202" s="14"/>
      <c r="F202" s="14"/>
      <c r="G202" s="15"/>
      <c r="H202" s="1"/>
      <c r="I202" s="1"/>
      <c r="J202" s="1"/>
      <c r="K202" s="1"/>
      <c r="L202" s="1"/>
      <c r="M202" s="1"/>
      <c r="N202" s="1"/>
      <c r="O202" s="1"/>
      <c r="P202" s="1"/>
      <c r="Q202" s="1"/>
      <c r="R202" s="1"/>
      <c r="S202" s="1"/>
      <c r="T202" s="1"/>
    </row>
    <row r="203" spans="1:20" ht="15.75" customHeight="1" x14ac:dyDescent="0.25">
      <c r="A203" s="11"/>
      <c r="B203" s="13"/>
      <c r="C203" s="13"/>
      <c r="D203" s="12"/>
      <c r="E203" s="14"/>
      <c r="F203" s="14"/>
      <c r="G203" s="15"/>
      <c r="H203" s="1"/>
      <c r="I203" s="1"/>
      <c r="J203" s="1"/>
      <c r="K203" s="1"/>
      <c r="L203" s="1"/>
      <c r="M203" s="1"/>
      <c r="N203" s="1"/>
      <c r="O203" s="1"/>
      <c r="P203" s="1"/>
      <c r="Q203" s="1"/>
      <c r="R203" s="1"/>
      <c r="S203" s="1"/>
      <c r="T203" s="1"/>
    </row>
    <row r="204" spans="1:20" ht="15.75" customHeight="1" x14ac:dyDescent="0.25">
      <c r="A204" s="11"/>
      <c r="B204" s="13"/>
      <c r="C204" s="13"/>
      <c r="D204" s="12"/>
      <c r="E204" s="14"/>
      <c r="F204" s="14"/>
      <c r="G204" s="15"/>
      <c r="H204" s="1"/>
      <c r="I204" s="1"/>
      <c r="J204" s="1"/>
      <c r="K204" s="1"/>
      <c r="L204" s="1"/>
      <c r="M204" s="1"/>
      <c r="N204" s="1"/>
      <c r="O204" s="1"/>
      <c r="P204" s="1"/>
      <c r="Q204" s="1"/>
      <c r="R204" s="1"/>
      <c r="S204" s="1"/>
      <c r="T204" s="1"/>
    </row>
    <row r="205" spans="1:20" ht="15.75" customHeight="1" x14ac:dyDescent="0.25">
      <c r="A205" s="11"/>
      <c r="B205" s="13"/>
      <c r="C205" s="13"/>
      <c r="D205" s="12"/>
      <c r="E205" s="14"/>
      <c r="F205" s="14"/>
      <c r="G205" s="15"/>
      <c r="H205" s="1"/>
      <c r="I205" s="1"/>
      <c r="J205" s="1"/>
      <c r="K205" s="1"/>
      <c r="L205" s="1"/>
      <c r="M205" s="1"/>
      <c r="N205" s="1"/>
      <c r="O205" s="1"/>
      <c r="P205" s="1"/>
      <c r="Q205" s="1"/>
      <c r="R205" s="1"/>
      <c r="S205" s="1"/>
      <c r="T205" s="1"/>
    </row>
    <row r="206" spans="1:20" ht="15.75" customHeight="1" x14ac:dyDescent="0.25">
      <c r="A206" s="11"/>
      <c r="B206" s="13"/>
      <c r="C206" s="13"/>
      <c r="D206" s="12"/>
      <c r="E206" s="14"/>
      <c r="F206" s="14"/>
      <c r="G206" s="15"/>
      <c r="H206" s="1"/>
      <c r="I206" s="1"/>
      <c r="J206" s="1"/>
      <c r="K206" s="1"/>
      <c r="L206" s="1"/>
      <c r="M206" s="1"/>
      <c r="N206" s="1"/>
      <c r="O206" s="1"/>
      <c r="P206" s="1"/>
      <c r="Q206" s="1"/>
      <c r="R206" s="1"/>
      <c r="S206" s="1"/>
      <c r="T206" s="1"/>
    </row>
    <row r="207" spans="1:20" ht="15.75" customHeight="1" x14ac:dyDescent="0.25">
      <c r="A207" s="11"/>
      <c r="B207" s="13"/>
      <c r="C207" s="13"/>
      <c r="D207" s="12"/>
      <c r="E207" s="14"/>
      <c r="F207" s="14"/>
      <c r="G207" s="15"/>
      <c r="H207" s="1"/>
      <c r="I207" s="1"/>
      <c r="J207" s="1"/>
      <c r="K207" s="1"/>
      <c r="L207" s="1"/>
      <c r="M207" s="1"/>
      <c r="N207" s="1"/>
      <c r="O207" s="1"/>
      <c r="P207" s="1"/>
      <c r="Q207" s="1"/>
      <c r="R207" s="1"/>
      <c r="S207" s="1"/>
      <c r="T207" s="1"/>
    </row>
    <row r="208" spans="1:20" ht="15.75" customHeight="1" x14ac:dyDescent="0.25">
      <c r="A208" s="11"/>
      <c r="B208" s="13"/>
      <c r="C208" s="13"/>
      <c r="D208" s="12"/>
      <c r="E208" s="14"/>
      <c r="F208" s="14"/>
      <c r="G208" s="15"/>
      <c r="H208" s="1"/>
      <c r="I208" s="1"/>
      <c r="J208" s="1"/>
      <c r="K208" s="1"/>
      <c r="L208" s="1"/>
      <c r="M208" s="1"/>
      <c r="N208" s="1"/>
      <c r="O208" s="1"/>
      <c r="P208" s="1"/>
      <c r="Q208" s="1"/>
      <c r="R208" s="1"/>
      <c r="S208" s="1"/>
      <c r="T208" s="1"/>
    </row>
    <row r="209" spans="1:20" ht="15.75" customHeight="1" x14ac:dyDescent="0.25">
      <c r="A209" s="11"/>
      <c r="B209" s="13"/>
      <c r="C209" s="13"/>
      <c r="D209" s="12"/>
      <c r="E209" s="14"/>
      <c r="F209" s="14"/>
      <c r="G209" s="15"/>
      <c r="H209" s="1"/>
      <c r="I209" s="1"/>
      <c r="J209" s="1"/>
      <c r="K209" s="1"/>
      <c r="L209" s="1"/>
      <c r="M209" s="1"/>
      <c r="N209" s="1"/>
      <c r="O209" s="1"/>
      <c r="P209" s="1"/>
      <c r="Q209" s="1"/>
      <c r="R209" s="1"/>
      <c r="S209" s="1"/>
      <c r="T209" s="1"/>
    </row>
    <row r="210" spans="1:20" ht="15.75" customHeight="1" x14ac:dyDescent="0.25">
      <c r="A210" s="11"/>
      <c r="B210" s="13"/>
      <c r="C210" s="13"/>
      <c r="D210" s="12"/>
      <c r="E210" s="14"/>
      <c r="F210" s="14"/>
      <c r="G210" s="15"/>
      <c r="H210" s="1"/>
      <c r="I210" s="1"/>
      <c r="J210" s="1"/>
      <c r="K210" s="1"/>
      <c r="L210" s="1"/>
      <c r="M210" s="1"/>
      <c r="N210" s="1"/>
      <c r="O210" s="1"/>
      <c r="P210" s="1"/>
      <c r="Q210" s="1"/>
      <c r="R210" s="1"/>
      <c r="S210" s="1"/>
      <c r="T210" s="1"/>
    </row>
    <row r="211" spans="1:20" ht="15.75" customHeight="1" x14ac:dyDescent="0.25">
      <c r="A211" s="11"/>
      <c r="B211" s="13"/>
      <c r="C211" s="13"/>
      <c r="D211" s="12"/>
      <c r="E211" s="14"/>
      <c r="F211" s="14"/>
      <c r="G211" s="15"/>
      <c r="H211" s="1"/>
      <c r="I211" s="1"/>
      <c r="J211" s="1"/>
      <c r="K211" s="1"/>
      <c r="L211" s="1"/>
      <c r="M211" s="1"/>
      <c r="N211" s="1"/>
      <c r="O211" s="1"/>
      <c r="P211" s="1"/>
      <c r="Q211" s="1"/>
      <c r="R211" s="1"/>
      <c r="S211" s="1"/>
      <c r="T211" s="1"/>
    </row>
    <row r="212" spans="1:20" ht="15.75" customHeight="1" x14ac:dyDescent="0.25">
      <c r="A212" s="11"/>
      <c r="B212" s="13"/>
      <c r="C212" s="13"/>
      <c r="D212" s="12"/>
      <c r="E212" s="14"/>
      <c r="F212" s="14"/>
      <c r="G212" s="15"/>
      <c r="H212" s="1"/>
      <c r="I212" s="1"/>
      <c r="J212" s="1"/>
      <c r="K212" s="1"/>
      <c r="L212" s="1"/>
      <c r="M212" s="1"/>
      <c r="N212" s="1"/>
      <c r="O212" s="1"/>
      <c r="P212" s="1"/>
      <c r="Q212" s="1"/>
      <c r="R212" s="1"/>
      <c r="S212" s="1"/>
      <c r="T212" s="1"/>
    </row>
    <row r="213" spans="1:20" ht="15.75" customHeight="1" x14ac:dyDescent="0.25">
      <c r="A213" s="11"/>
      <c r="B213" s="13"/>
      <c r="C213" s="13"/>
      <c r="D213" s="12"/>
      <c r="E213" s="14"/>
      <c r="F213" s="14"/>
      <c r="G213" s="15"/>
      <c r="H213" s="1"/>
      <c r="I213" s="1"/>
      <c r="J213" s="1"/>
      <c r="K213" s="1"/>
      <c r="L213" s="1"/>
      <c r="M213" s="1"/>
      <c r="N213" s="1"/>
      <c r="O213" s="1"/>
      <c r="P213" s="1"/>
      <c r="Q213" s="1"/>
      <c r="R213" s="1"/>
      <c r="S213" s="1"/>
      <c r="T213" s="1"/>
    </row>
    <row r="214" spans="1:20" ht="15.75" customHeight="1" x14ac:dyDescent="0.25">
      <c r="A214" s="11"/>
      <c r="B214" s="13"/>
      <c r="C214" s="13"/>
      <c r="D214" s="12"/>
      <c r="E214" s="14"/>
      <c r="F214" s="14"/>
      <c r="G214" s="15"/>
      <c r="H214" s="1"/>
      <c r="I214" s="1"/>
      <c r="J214" s="1"/>
      <c r="K214" s="1"/>
      <c r="L214" s="1"/>
      <c r="M214" s="1"/>
      <c r="N214" s="1"/>
      <c r="O214" s="1"/>
      <c r="P214" s="1"/>
      <c r="Q214" s="1"/>
      <c r="R214" s="1"/>
      <c r="S214" s="1"/>
      <c r="T214" s="1"/>
    </row>
    <row r="215" spans="1:20" ht="15.75" customHeight="1" x14ac:dyDescent="0.25">
      <c r="A215" s="11"/>
      <c r="B215" s="13"/>
      <c r="C215" s="13"/>
      <c r="D215" s="12"/>
      <c r="E215" s="14"/>
      <c r="F215" s="14"/>
      <c r="G215" s="15"/>
      <c r="H215" s="1"/>
      <c r="I215" s="1"/>
      <c r="J215" s="1"/>
      <c r="K215" s="1"/>
      <c r="L215" s="1"/>
      <c r="M215" s="1"/>
      <c r="N215" s="1"/>
      <c r="O215" s="1"/>
      <c r="P215" s="1"/>
      <c r="Q215" s="1"/>
      <c r="R215" s="1"/>
      <c r="S215" s="1"/>
      <c r="T215" s="1"/>
    </row>
    <row r="216" spans="1:20" ht="15.75" customHeight="1" x14ac:dyDescent="0.25">
      <c r="A216" s="11"/>
      <c r="B216" s="13"/>
      <c r="C216" s="13"/>
      <c r="D216" s="12"/>
      <c r="E216" s="14"/>
      <c r="F216" s="14"/>
      <c r="G216" s="15"/>
      <c r="H216" s="1"/>
      <c r="I216" s="1"/>
      <c r="J216" s="1"/>
      <c r="K216" s="1"/>
      <c r="L216" s="1"/>
      <c r="M216" s="1"/>
      <c r="N216" s="1"/>
      <c r="O216" s="1"/>
      <c r="P216" s="1"/>
      <c r="Q216" s="1"/>
      <c r="R216" s="1"/>
      <c r="S216" s="1"/>
      <c r="T216" s="1"/>
    </row>
    <row r="217" spans="1:20" ht="15.75" customHeight="1" x14ac:dyDescent="0.25">
      <c r="A217" s="11"/>
      <c r="B217" s="13"/>
      <c r="C217" s="13"/>
      <c r="D217" s="12"/>
      <c r="E217" s="14"/>
      <c r="F217" s="14"/>
      <c r="G217" s="15"/>
      <c r="H217" s="1"/>
      <c r="I217" s="1"/>
      <c r="J217" s="1"/>
      <c r="K217" s="1"/>
      <c r="L217" s="1"/>
      <c r="M217" s="1"/>
      <c r="N217" s="1"/>
      <c r="O217" s="1"/>
      <c r="P217" s="1"/>
      <c r="Q217" s="1"/>
      <c r="R217" s="1"/>
      <c r="S217" s="1"/>
      <c r="T217" s="1"/>
    </row>
    <row r="218" spans="1:20" ht="15.75" customHeight="1" x14ac:dyDescent="0.25">
      <c r="A218" s="11"/>
      <c r="B218" s="13"/>
      <c r="C218" s="13"/>
      <c r="D218" s="12"/>
      <c r="E218" s="14"/>
      <c r="F218" s="14"/>
      <c r="G218" s="15"/>
      <c r="H218" s="1"/>
      <c r="I218" s="1"/>
      <c r="J218" s="1"/>
      <c r="K218" s="1"/>
      <c r="L218" s="1"/>
      <c r="M218" s="1"/>
      <c r="N218" s="1"/>
      <c r="O218" s="1"/>
      <c r="P218" s="1"/>
      <c r="Q218" s="1"/>
      <c r="R218" s="1"/>
      <c r="S218" s="1"/>
      <c r="T218" s="1"/>
    </row>
    <row r="219" spans="1:20" ht="15.75" customHeight="1" x14ac:dyDescent="0.25">
      <c r="A219" s="11"/>
      <c r="B219" s="13"/>
      <c r="C219" s="13"/>
      <c r="D219" s="12"/>
      <c r="E219" s="14"/>
      <c r="F219" s="14"/>
      <c r="G219" s="15"/>
      <c r="H219" s="1"/>
      <c r="I219" s="1"/>
      <c r="J219" s="1"/>
      <c r="K219" s="1"/>
      <c r="L219" s="1"/>
      <c r="M219" s="1"/>
      <c r="N219" s="1"/>
      <c r="O219" s="1"/>
      <c r="P219" s="1"/>
      <c r="Q219" s="1"/>
      <c r="R219" s="1"/>
      <c r="S219" s="1"/>
      <c r="T219" s="1"/>
    </row>
    <row r="220" spans="1:20" ht="15.75" customHeight="1" x14ac:dyDescent="0.25">
      <c r="A220" s="11"/>
      <c r="B220" s="13"/>
      <c r="C220" s="13"/>
      <c r="D220" s="12"/>
      <c r="E220" s="14"/>
      <c r="F220" s="14"/>
      <c r="G220" s="15"/>
      <c r="H220" s="1"/>
      <c r="I220" s="1"/>
      <c r="J220" s="1"/>
      <c r="K220" s="1"/>
      <c r="L220" s="1"/>
      <c r="M220" s="1"/>
      <c r="N220" s="1"/>
      <c r="O220" s="1"/>
      <c r="P220" s="1"/>
      <c r="Q220" s="1"/>
      <c r="R220" s="1"/>
      <c r="S220" s="1"/>
      <c r="T220" s="1"/>
    </row>
    <row r="221" spans="1:20" ht="15.75" customHeight="1" x14ac:dyDescent="0.25">
      <c r="A221" s="11"/>
      <c r="B221" s="13"/>
      <c r="C221" s="13"/>
      <c r="D221" s="12"/>
      <c r="E221" s="14"/>
      <c r="F221" s="14"/>
      <c r="G221" s="15"/>
      <c r="H221" s="1"/>
      <c r="I221" s="1"/>
      <c r="J221" s="1"/>
      <c r="K221" s="1"/>
      <c r="L221" s="1"/>
      <c r="M221" s="1"/>
      <c r="N221" s="1"/>
      <c r="O221" s="1"/>
      <c r="P221" s="1"/>
      <c r="Q221" s="1"/>
      <c r="R221" s="1"/>
      <c r="S221" s="1"/>
      <c r="T221" s="1"/>
    </row>
    <row r="222" spans="1:20" ht="15.75" customHeight="1" x14ac:dyDescent="0.25">
      <c r="A222" s="11"/>
      <c r="B222" s="13"/>
      <c r="C222" s="13"/>
      <c r="D222" s="12"/>
      <c r="E222" s="14"/>
      <c r="F222" s="14"/>
      <c r="G222" s="15"/>
      <c r="H222" s="1"/>
      <c r="I222" s="1"/>
      <c r="J222" s="1"/>
      <c r="K222" s="1"/>
      <c r="L222" s="1"/>
      <c r="M222" s="1"/>
      <c r="N222" s="1"/>
      <c r="O222" s="1"/>
      <c r="P222" s="1"/>
      <c r="Q222" s="1"/>
      <c r="R222" s="1"/>
      <c r="S222" s="1"/>
      <c r="T222" s="1"/>
    </row>
    <row r="223" spans="1:20" ht="15.75" customHeight="1" x14ac:dyDescent="0.25">
      <c r="A223" s="11"/>
      <c r="B223" s="13"/>
      <c r="C223" s="13"/>
      <c r="D223" s="12"/>
      <c r="E223" s="14"/>
      <c r="F223" s="14"/>
      <c r="G223" s="15"/>
      <c r="H223" s="1"/>
      <c r="I223" s="1"/>
      <c r="J223" s="1"/>
      <c r="K223" s="1"/>
      <c r="L223" s="1"/>
      <c r="M223" s="1"/>
      <c r="N223" s="1"/>
      <c r="O223" s="1"/>
      <c r="P223" s="1"/>
      <c r="Q223" s="1"/>
      <c r="R223" s="1"/>
      <c r="S223" s="1"/>
      <c r="T223" s="1"/>
    </row>
    <row r="224" spans="1:20" ht="15.75" customHeight="1" x14ac:dyDescent="0.25">
      <c r="A224" s="11"/>
      <c r="B224" s="13"/>
      <c r="C224" s="13"/>
      <c r="D224" s="12"/>
      <c r="E224" s="14"/>
      <c r="F224" s="14"/>
      <c r="G224" s="15"/>
      <c r="H224" s="1"/>
      <c r="I224" s="1"/>
      <c r="J224" s="1"/>
      <c r="K224" s="1"/>
      <c r="L224" s="1"/>
      <c r="M224" s="1"/>
      <c r="N224" s="1"/>
      <c r="O224" s="1"/>
      <c r="P224" s="1"/>
      <c r="Q224" s="1"/>
      <c r="R224" s="1"/>
      <c r="S224" s="1"/>
      <c r="T224" s="1"/>
    </row>
    <row r="225" spans="1:20" ht="15.75" customHeight="1" x14ac:dyDescent="0.25">
      <c r="A225" s="11"/>
      <c r="B225" s="13"/>
      <c r="C225" s="13"/>
      <c r="D225" s="12"/>
      <c r="E225" s="14"/>
      <c r="F225" s="14"/>
      <c r="G225" s="15"/>
      <c r="H225" s="1"/>
      <c r="I225" s="1"/>
      <c r="J225" s="1"/>
      <c r="K225" s="1"/>
      <c r="L225" s="1"/>
      <c r="M225" s="1"/>
      <c r="N225" s="1"/>
      <c r="O225" s="1"/>
      <c r="P225" s="1"/>
      <c r="Q225" s="1"/>
      <c r="R225" s="1"/>
      <c r="S225" s="1"/>
      <c r="T225" s="1"/>
    </row>
    <row r="226" spans="1:20" ht="15.75" customHeight="1" x14ac:dyDescent="0.25">
      <c r="A226" s="11"/>
      <c r="B226" s="13"/>
      <c r="C226" s="13"/>
      <c r="D226" s="12"/>
      <c r="E226" s="14"/>
      <c r="F226" s="14"/>
      <c r="G226" s="15"/>
      <c r="H226" s="1"/>
      <c r="I226" s="1"/>
      <c r="J226" s="1"/>
      <c r="K226" s="1"/>
      <c r="L226" s="1"/>
      <c r="M226" s="1"/>
      <c r="N226" s="1"/>
      <c r="O226" s="1"/>
      <c r="P226" s="1"/>
      <c r="Q226" s="1"/>
      <c r="R226" s="1"/>
      <c r="S226" s="1"/>
      <c r="T226" s="1"/>
    </row>
    <row r="227" spans="1:20" ht="15.75" customHeight="1" x14ac:dyDescent="0.25">
      <c r="A227" s="11"/>
      <c r="B227" s="13"/>
      <c r="C227" s="13"/>
      <c r="D227" s="12"/>
      <c r="E227" s="14"/>
      <c r="F227" s="14"/>
      <c r="G227" s="15"/>
      <c r="H227" s="1"/>
      <c r="I227" s="1"/>
      <c r="J227" s="1"/>
      <c r="K227" s="1"/>
      <c r="L227" s="1"/>
      <c r="M227" s="1"/>
      <c r="N227" s="1"/>
      <c r="O227" s="1"/>
      <c r="P227" s="1"/>
      <c r="Q227" s="1"/>
      <c r="R227" s="1"/>
      <c r="S227" s="1"/>
      <c r="T227" s="1"/>
    </row>
    <row r="228" spans="1:20" ht="15.75" customHeight="1" x14ac:dyDescent="0.25">
      <c r="A228" s="11"/>
      <c r="B228" s="13"/>
      <c r="C228" s="13"/>
      <c r="D228" s="12"/>
      <c r="E228" s="14"/>
      <c r="F228" s="14"/>
      <c r="G228" s="15"/>
      <c r="H228" s="1"/>
      <c r="I228" s="1"/>
      <c r="J228" s="1"/>
      <c r="K228" s="1"/>
      <c r="L228" s="1"/>
      <c r="M228" s="1"/>
      <c r="N228" s="1"/>
      <c r="O228" s="1"/>
      <c r="P228" s="1"/>
      <c r="Q228" s="1"/>
      <c r="R228" s="1"/>
      <c r="S228" s="1"/>
      <c r="T228" s="1"/>
    </row>
    <row r="229" spans="1:20" ht="15.75" customHeight="1" x14ac:dyDescent="0.25">
      <c r="A229" s="11"/>
      <c r="B229" s="13"/>
      <c r="C229" s="13"/>
      <c r="D229" s="12"/>
      <c r="E229" s="14"/>
      <c r="F229" s="14"/>
      <c r="G229" s="15"/>
      <c r="H229" s="1"/>
      <c r="I229" s="1"/>
      <c r="J229" s="1"/>
      <c r="K229" s="1"/>
      <c r="L229" s="1"/>
      <c r="M229" s="1"/>
      <c r="N229" s="1"/>
      <c r="O229" s="1"/>
      <c r="P229" s="1"/>
      <c r="Q229" s="1"/>
      <c r="R229" s="1"/>
      <c r="S229" s="1"/>
      <c r="T229" s="1"/>
    </row>
    <row r="230" spans="1:20" ht="15.75" customHeight="1" x14ac:dyDescent="0.25">
      <c r="A230" s="11"/>
      <c r="B230" s="13"/>
      <c r="C230" s="13"/>
      <c r="D230" s="12"/>
      <c r="E230" s="14"/>
      <c r="F230" s="14"/>
      <c r="G230" s="15"/>
      <c r="H230" s="1"/>
      <c r="I230" s="1"/>
      <c r="J230" s="1"/>
      <c r="K230" s="1"/>
      <c r="L230" s="1"/>
      <c r="M230" s="1"/>
      <c r="N230" s="1"/>
      <c r="O230" s="1"/>
      <c r="P230" s="1"/>
      <c r="Q230" s="1"/>
      <c r="R230" s="1"/>
      <c r="S230" s="1"/>
      <c r="T230" s="1"/>
    </row>
    <row r="231" spans="1:20" ht="15.75" customHeight="1" x14ac:dyDescent="0.25">
      <c r="A231" s="11"/>
      <c r="B231" s="13"/>
      <c r="C231" s="13"/>
      <c r="D231" s="12"/>
      <c r="E231" s="14"/>
      <c r="F231" s="14"/>
      <c r="G231" s="15"/>
      <c r="H231" s="1"/>
      <c r="I231" s="1"/>
      <c r="J231" s="1"/>
      <c r="K231" s="1"/>
      <c r="L231" s="1"/>
      <c r="M231" s="1"/>
      <c r="N231" s="1"/>
      <c r="O231" s="1"/>
      <c r="P231" s="1"/>
      <c r="Q231" s="1"/>
      <c r="R231" s="1"/>
      <c r="S231" s="1"/>
      <c r="T231" s="1"/>
    </row>
    <row r="232" spans="1:20" ht="15.75" customHeight="1" x14ac:dyDescent="0.25">
      <c r="A232" s="11"/>
      <c r="B232" s="13"/>
      <c r="C232" s="13"/>
      <c r="D232" s="12"/>
      <c r="E232" s="14"/>
      <c r="F232" s="14"/>
      <c r="G232" s="15"/>
      <c r="H232" s="1"/>
      <c r="I232" s="1"/>
      <c r="J232" s="1"/>
      <c r="K232" s="1"/>
      <c r="L232" s="1"/>
      <c r="M232" s="1"/>
      <c r="N232" s="1"/>
      <c r="O232" s="1"/>
      <c r="P232" s="1"/>
      <c r="Q232" s="1"/>
      <c r="R232" s="1"/>
      <c r="S232" s="1"/>
      <c r="T232" s="1"/>
    </row>
    <row r="233" spans="1:20" ht="15.75" customHeight="1" x14ac:dyDescent="0.25">
      <c r="A233" s="11"/>
      <c r="B233" s="13"/>
      <c r="C233" s="13"/>
      <c r="D233" s="12"/>
      <c r="E233" s="14"/>
      <c r="F233" s="14"/>
      <c r="G233" s="15"/>
      <c r="H233" s="1"/>
      <c r="I233" s="1"/>
      <c r="J233" s="1"/>
      <c r="K233" s="1"/>
      <c r="L233" s="1"/>
      <c r="M233" s="1"/>
      <c r="N233" s="1"/>
      <c r="O233" s="1"/>
      <c r="P233" s="1"/>
      <c r="Q233" s="1"/>
      <c r="R233" s="1"/>
      <c r="S233" s="1"/>
      <c r="T233" s="1"/>
    </row>
    <row r="234" spans="1:20" ht="15.75" customHeight="1" x14ac:dyDescent="0.25">
      <c r="A234" s="11"/>
      <c r="B234" s="13"/>
      <c r="C234" s="13"/>
      <c r="D234" s="12"/>
      <c r="E234" s="14"/>
      <c r="F234" s="14"/>
      <c r="G234" s="15"/>
      <c r="H234" s="1"/>
      <c r="I234" s="1"/>
      <c r="J234" s="1"/>
      <c r="K234" s="1"/>
      <c r="L234" s="1"/>
      <c r="M234" s="1"/>
      <c r="N234" s="1"/>
      <c r="O234" s="1"/>
      <c r="P234" s="1"/>
      <c r="Q234" s="1"/>
      <c r="R234" s="1"/>
      <c r="S234" s="1"/>
      <c r="T234" s="1"/>
    </row>
    <row r="235" spans="1:20" ht="15.75" customHeight="1" x14ac:dyDescent="0.25">
      <c r="A235" s="11"/>
      <c r="B235" s="13"/>
      <c r="C235" s="13"/>
      <c r="D235" s="12"/>
      <c r="E235" s="14"/>
      <c r="F235" s="14"/>
      <c r="G235" s="15"/>
      <c r="H235" s="1"/>
      <c r="I235" s="1"/>
      <c r="J235" s="1"/>
      <c r="K235" s="1"/>
      <c r="L235" s="1"/>
      <c r="M235" s="1"/>
      <c r="N235" s="1"/>
      <c r="O235" s="1"/>
      <c r="P235" s="1"/>
      <c r="Q235" s="1"/>
      <c r="R235" s="1"/>
      <c r="S235" s="1"/>
      <c r="T235" s="1"/>
    </row>
    <row r="236" spans="1:20" ht="15.75" customHeight="1" x14ac:dyDescent="0.25">
      <c r="A236" s="11"/>
      <c r="B236" s="13"/>
      <c r="C236" s="13"/>
      <c r="D236" s="12"/>
      <c r="E236" s="14"/>
      <c r="F236" s="14"/>
      <c r="G236" s="15"/>
      <c r="H236" s="1"/>
      <c r="I236" s="1"/>
      <c r="J236" s="1"/>
      <c r="K236" s="1"/>
      <c r="L236" s="1"/>
      <c r="M236" s="1"/>
      <c r="N236" s="1"/>
      <c r="O236" s="1"/>
      <c r="P236" s="1"/>
      <c r="Q236" s="1"/>
      <c r="R236" s="1"/>
      <c r="S236" s="1"/>
      <c r="T236" s="1"/>
    </row>
    <row r="237" spans="1:20" ht="15.75" customHeight="1" x14ac:dyDescent="0.25">
      <c r="A237" s="11"/>
      <c r="B237" s="13"/>
      <c r="C237" s="13"/>
      <c r="D237" s="12"/>
      <c r="E237" s="14"/>
      <c r="F237" s="14"/>
      <c r="G237" s="15"/>
      <c r="H237" s="1"/>
      <c r="I237" s="1"/>
      <c r="J237" s="1"/>
      <c r="K237" s="1"/>
      <c r="L237" s="1"/>
      <c r="M237" s="1"/>
      <c r="N237" s="1"/>
      <c r="O237" s="1"/>
      <c r="P237" s="1"/>
      <c r="Q237" s="1"/>
      <c r="R237" s="1"/>
      <c r="S237" s="1"/>
      <c r="T237" s="1"/>
    </row>
    <row r="238" spans="1:20" ht="15.75" customHeight="1" x14ac:dyDescent="0.25">
      <c r="A238" s="11"/>
      <c r="B238" s="13"/>
      <c r="C238" s="13"/>
      <c r="D238" s="12"/>
      <c r="E238" s="14"/>
      <c r="F238" s="14"/>
      <c r="G238" s="15"/>
      <c r="H238" s="1"/>
      <c r="I238" s="1"/>
      <c r="J238" s="1"/>
      <c r="K238" s="1"/>
      <c r="L238" s="1"/>
      <c r="M238" s="1"/>
      <c r="N238" s="1"/>
      <c r="O238" s="1"/>
      <c r="P238" s="1"/>
      <c r="Q238" s="1"/>
      <c r="R238" s="1"/>
      <c r="S238" s="1"/>
      <c r="T238" s="1"/>
    </row>
    <row r="239" spans="1:20" ht="15.75" customHeight="1" x14ac:dyDescent="0.25">
      <c r="A239" s="11"/>
      <c r="B239" s="13"/>
      <c r="C239" s="13"/>
      <c r="D239" s="12"/>
      <c r="E239" s="14"/>
      <c r="F239" s="14"/>
      <c r="G239" s="15"/>
      <c r="H239" s="1"/>
      <c r="I239" s="1"/>
      <c r="J239" s="1"/>
      <c r="K239" s="1"/>
      <c r="L239" s="1"/>
      <c r="M239" s="1"/>
      <c r="N239" s="1"/>
      <c r="O239" s="1"/>
      <c r="P239" s="1"/>
      <c r="Q239" s="1"/>
      <c r="R239" s="1"/>
      <c r="S239" s="1"/>
      <c r="T239" s="1"/>
    </row>
    <row r="240" spans="1:20" ht="15.75" customHeight="1" x14ac:dyDescent="0.25">
      <c r="A240" s="11"/>
      <c r="B240" s="13"/>
      <c r="C240" s="13"/>
      <c r="D240" s="12"/>
      <c r="E240" s="14"/>
      <c r="F240" s="14"/>
      <c r="G240" s="15"/>
      <c r="H240" s="1"/>
      <c r="I240" s="1"/>
      <c r="J240" s="1"/>
      <c r="K240" s="1"/>
      <c r="L240" s="1"/>
      <c r="M240" s="1"/>
      <c r="N240" s="1"/>
      <c r="O240" s="1"/>
      <c r="P240" s="1"/>
      <c r="Q240" s="1"/>
      <c r="R240" s="1"/>
      <c r="S240" s="1"/>
      <c r="T240" s="1"/>
    </row>
    <row r="241" spans="1:20" ht="15.75" customHeight="1" x14ac:dyDescent="0.25">
      <c r="A241" s="11"/>
      <c r="B241" s="13"/>
      <c r="C241" s="13"/>
      <c r="D241" s="12"/>
      <c r="E241" s="14"/>
      <c r="F241" s="14"/>
      <c r="G241" s="15"/>
      <c r="H241" s="1"/>
      <c r="I241" s="1"/>
      <c r="J241" s="1"/>
      <c r="K241" s="1"/>
      <c r="L241" s="1"/>
      <c r="M241" s="1"/>
      <c r="N241" s="1"/>
      <c r="O241" s="1"/>
      <c r="P241" s="1"/>
      <c r="Q241" s="1"/>
      <c r="R241" s="1"/>
      <c r="S241" s="1"/>
      <c r="T241" s="1"/>
    </row>
    <row r="242" spans="1:20" ht="15.75" customHeight="1" x14ac:dyDescent="0.25">
      <c r="A242" s="11"/>
      <c r="B242" s="13"/>
      <c r="C242" s="13"/>
      <c r="D242" s="12"/>
      <c r="E242" s="14"/>
      <c r="F242" s="14"/>
      <c r="G242" s="15"/>
      <c r="H242" s="1"/>
      <c r="I242" s="1"/>
      <c r="J242" s="1"/>
      <c r="K242" s="1"/>
      <c r="L242" s="1"/>
      <c r="M242" s="1"/>
      <c r="N242" s="1"/>
      <c r="O242" s="1"/>
      <c r="P242" s="1"/>
      <c r="Q242" s="1"/>
      <c r="R242" s="1"/>
      <c r="S242" s="1"/>
      <c r="T242" s="1"/>
    </row>
    <row r="243" spans="1:20" ht="15.75" customHeight="1" x14ac:dyDescent="0.25">
      <c r="A243" s="11"/>
      <c r="B243" s="13"/>
      <c r="C243" s="13"/>
      <c r="D243" s="12"/>
      <c r="E243" s="14"/>
      <c r="F243" s="14"/>
      <c r="G243" s="15"/>
      <c r="H243" s="1"/>
      <c r="I243" s="1"/>
      <c r="J243" s="1"/>
      <c r="K243" s="1"/>
      <c r="L243" s="1"/>
      <c r="M243" s="1"/>
      <c r="N243" s="1"/>
      <c r="O243" s="1"/>
      <c r="P243" s="1"/>
      <c r="Q243" s="1"/>
      <c r="R243" s="1"/>
      <c r="S243" s="1"/>
      <c r="T243" s="1"/>
    </row>
    <row r="244" spans="1:20" ht="15.75" customHeight="1" x14ac:dyDescent="0.25">
      <c r="A244" s="11"/>
      <c r="B244" s="13"/>
      <c r="C244" s="13"/>
      <c r="D244" s="12"/>
      <c r="E244" s="14"/>
      <c r="F244" s="14"/>
      <c r="G244" s="15"/>
      <c r="H244" s="1"/>
      <c r="I244" s="1"/>
      <c r="J244" s="1"/>
      <c r="K244" s="1"/>
      <c r="L244" s="1"/>
      <c r="M244" s="1"/>
      <c r="N244" s="1"/>
      <c r="O244" s="1"/>
      <c r="P244" s="1"/>
      <c r="Q244" s="1"/>
      <c r="R244" s="1"/>
      <c r="S244" s="1"/>
      <c r="T244" s="1"/>
    </row>
    <row r="245" spans="1:20" ht="15.75" customHeight="1" x14ac:dyDescent="0.25">
      <c r="A245" s="11"/>
      <c r="B245" s="13"/>
      <c r="C245" s="13"/>
      <c r="D245" s="12"/>
      <c r="E245" s="14"/>
      <c r="F245" s="14"/>
      <c r="G245" s="15"/>
      <c r="H245" s="1"/>
      <c r="I245" s="1"/>
      <c r="J245" s="1"/>
      <c r="K245" s="1"/>
      <c r="L245" s="1"/>
      <c r="M245" s="1"/>
      <c r="N245" s="1"/>
      <c r="O245" s="1"/>
      <c r="P245" s="1"/>
      <c r="Q245" s="1"/>
      <c r="R245" s="1"/>
      <c r="S245" s="1"/>
      <c r="T245" s="1"/>
    </row>
    <row r="246" spans="1:20" ht="15.75" customHeight="1" x14ac:dyDescent="0.25">
      <c r="A246" s="11"/>
      <c r="B246" s="13"/>
      <c r="C246" s="13"/>
      <c r="D246" s="12"/>
      <c r="E246" s="14"/>
      <c r="F246" s="14"/>
      <c r="G246" s="15"/>
      <c r="H246" s="1"/>
      <c r="I246" s="1"/>
      <c r="J246" s="1"/>
      <c r="K246" s="1"/>
      <c r="L246" s="1"/>
      <c r="M246" s="1"/>
      <c r="N246" s="1"/>
      <c r="O246" s="1"/>
      <c r="P246" s="1"/>
      <c r="Q246" s="1"/>
      <c r="R246" s="1"/>
      <c r="S246" s="1"/>
      <c r="T246" s="1"/>
    </row>
    <row r="247" spans="1:20" ht="15.75" customHeight="1" x14ac:dyDescent="0.25">
      <c r="A247" s="11"/>
      <c r="B247" s="13"/>
      <c r="C247" s="13"/>
      <c r="D247" s="12"/>
      <c r="E247" s="14"/>
      <c r="F247" s="14"/>
      <c r="G247" s="15"/>
      <c r="H247" s="1"/>
      <c r="I247" s="1"/>
      <c r="J247" s="1"/>
      <c r="K247" s="1"/>
      <c r="L247" s="1"/>
      <c r="M247" s="1"/>
      <c r="N247" s="1"/>
      <c r="O247" s="1"/>
      <c r="P247" s="1"/>
      <c r="Q247" s="1"/>
      <c r="R247" s="1"/>
      <c r="S247" s="1"/>
      <c r="T247" s="1"/>
    </row>
    <row r="248" spans="1:20" ht="15.75" customHeight="1" x14ac:dyDescent="0.25">
      <c r="A248" s="11"/>
      <c r="B248" s="13"/>
      <c r="C248" s="13"/>
      <c r="D248" s="12"/>
      <c r="E248" s="14"/>
      <c r="F248" s="14"/>
      <c r="G248" s="15"/>
      <c r="H248" s="1"/>
      <c r="I248" s="1"/>
      <c r="J248" s="1"/>
      <c r="K248" s="1"/>
      <c r="L248" s="1"/>
      <c r="M248" s="1"/>
      <c r="N248" s="1"/>
      <c r="O248" s="1"/>
      <c r="P248" s="1"/>
      <c r="Q248" s="1"/>
      <c r="R248" s="1"/>
      <c r="S248" s="1"/>
      <c r="T248" s="1"/>
    </row>
    <row r="249" spans="1:20" ht="15.75" customHeight="1" x14ac:dyDescent="0.25">
      <c r="A249" s="11"/>
      <c r="B249" s="13"/>
      <c r="C249" s="13"/>
      <c r="D249" s="12"/>
      <c r="E249" s="14"/>
      <c r="F249" s="14"/>
      <c r="G249" s="15"/>
      <c r="H249" s="1"/>
      <c r="I249" s="1"/>
      <c r="J249" s="1"/>
      <c r="K249" s="1"/>
      <c r="L249" s="1"/>
      <c r="M249" s="1"/>
      <c r="N249" s="1"/>
      <c r="O249" s="1"/>
      <c r="P249" s="1"/>
      <c r="Q249" s="1"/>
      <c r="R249" s="1"/>
      <c r="S249" s="1"/>
      <c r="T249" s="1"/>
    </row>
    <row r="250" spans="1:20" ht="15.75" customHeight="1" x14ac:dyDescent="0.25">
      <c r="A250" s="11"/>
      <c r="B250" s="13"/>
      <c r="C250" s="13"/>
      <c r="D250" s="12"/>
      <c r="E250" s="14"/>
      <c r="F250" s="14"/>
      <c r="G250" s="15"/>
      <c r="H250" s="1"/>
      <c r="I250" s="1"/>
      <c r="J250" s="1"/>
      <c r="K250" s="1"/>
      <c r="L250" s="1"/>
      <c r="M250" s="1"/>
      <c r="N250" s="1"/>
      <c r="O250" s="1"/>
      <c r="P250" s="1"/>
      <c r="Q250" s="1"/>
      <c r="R250" s="1"/>
      <c r="S250" s="1"/>
      <c r="T250" s="1"/>
    </row>
    <row r="251" spans="1:20" ht="15.75" customHeight="1" x14ac:dyDescent="0.25">
      <c r="A251" s="11"/>
      <c r="B251" s="13"/>
      <c r="C251" s="13"/>
      <c r="D251" s="12"/>
      <c r="E251" s="14"/>
      <c r="F251" s="14"/>
      <c r="G251" s="15"/>
      <c r="H251" s="1"/>
      <c r="I251" s="1"/>
      <c r="J251" s="1"/>
      <c r="K251" s="1"/>
      <c r="L251" s="1"/>
      <c r="M251" s="1"/>
      <c r="N251" s="1"/>
      <c r="O251" s="1"/>
      <c r="P251" s="1"/>
      <c r="Q251" s="1"/>
      <c r="R251" s="1"/>
      <c r="S251" s="1"/>
      <c r="T251" s="1"/>
    </row>
    <row r="252" spans="1:20" ht="15.75" customHeight="1" x14ac:dyDescent="0.25">
      <c r="A252" s="11"/>
      <c r="B252" s="13"/>
      <c r="C252" s="13"/>
      <c r="D252" s="12"/>
      <c r="E252" s="14"/>
      <c r="F252" s="14"/>
      <c r="G252" s="15"/>
      <c r="H252" s="1"/>
      <c r="I252" s="1"/>
      <c r="J252" s="1"/>
      <c r="K252" s="1"/>
      <c r="L252" s="1"/>
      <c r="M252" s="1"/>
      <c r="N252" s="1"/>
      <c r="O252" s="1"/>
      <c r="P252" s="1"/>
      <c r="Q252" s="1"/>
      <c r="R252" s="1"/>
      <c r="S252" s="1"/>
      <c r="T252" s="1"/>
    </row>
    <row r="253" spans="1:20" ht="15.75" customHeight="1" x14ac:dyDescent="0.25">
      <c r="A253" s="16"/>
      <c r="B253" s="18"/>
      <c r="C253" s="18"/>
      <c r="D253" s="17"/>
      <c r="E253" s="19"/>
      <c r="F253" s="19"/>
      <c r="G253" s="17"/>
      <c r="H253" s="1"/>
      <c r="I253" s="1"/>
      <c r="J253" s="1"/>
      <c r="K253" s="1"/>
      <c r="L253" s="1"/>
      <c r="M253" s="1"/>
      <c r="N253" s="1"/>
      <c r="O253" s="1"/>
      <c r="P253" s="1"/>
      <c r="Q253" s="1"/>
      <c r="R253" s="1"/>
      <c r="S253" s="1"/>
      <c r="T253" s="1"/>
    </row>
    <row r="254" spans="1:20" ht="15.75" customHeight="1" x14ac:dyDescent="0.25">
      <c r="A254" s="1"/>
      <c r="B254" s="21"/>
      <c r="C254" s="21"/>
      <c r="D254" s="20"/>
      <c r="E254" s="20"/>
      <c r="F254" s="20"/>
      <c r="G254" s="20"/>
      <c r="H254" s="1"/>
      <c r="I254" s="1"/>
      <c r="J254" s="1"/>
      <c r="K254" s="1"/>
      <c r="L254" s="1"/>
      <c r="M254" s="1"/>
      <c r="N254" s="1"/>
      <c r="O254" s="1"/>
      <c r="P254" s="1"/>
      <c r="Q254" s="1"/>
      <c r="R254" s="1"/>
      <c r="S254" s="1"/>
      <c r="T254" s="1"/>
    </row>
    <row r="255" spans="1:20" ht="15.75" customHeight="1" x14ac:dyDescent="0.25">
      <c r="A255" s="1"/>
      <c r="B255" s="21"/>
      <c r="C255" s="21"/>
      <c r="D255" s="20"/>
      <c r="E255" s="20"/>
      <c r="F255" s="20"/>
      <c r="G255" s="20"/>
      <c r="H255" s="1"/>
      <c r="I255" s="1"/>
      <c r="J255" s="1"/>
      <c r="K255" s="1"/>
      <c r="L255" s="1"/>
      <c r="M255" s="1"/>
      <c r="N255" s="1"/>
      <c r="O255" s="1"/>
      <c r="P255" s="1"/>
      <c r="Q255" s="1"/>
      <c r="R255" s="1"/>
      <c r="S255" s="1"/>
      <c r="T255" s="1"/>
    </row>
    <row r="256" spans="1:20" ht="15.75" customHeight="1" x14ac:dyDescent="0.25">
      <c r="A256" s="1"/>
      <c r="B256" s="21"/>
      <c r="C256" s="21"/>
      <c r="D256" s="20"/>
      <c r="E256" s="20"/>
      <c r="F256" s="20"/>
      <c r="G256" s="20"/>
      <c r="H256" s="1"/>
      <c r="I256" s="1"/>
      <c r="J256" s="1"/>
      <c r="K256" s="1"/>
      <c r="L256" s="1"/>
      <c r="M256" s="1"/>
      <c r="N256" s="1"/>
      <c r="O256" s="1"/>
      <c r="P256" s="1"/>
      <c r="Q256" s="1"/>
      <c r="R256" s="1"/>
      <c r="S256" s="1"/>
      <c r="T256" s="1"/>
    </row>
    <row r="257" spans="1:20" ht="15.75" customHeight="1" x14ac:dyDescent="0.25">
      <c r="A257" s="1"/>
      <c r="B257" s="21"/>
      <c r="C257" s="21"/>
      <c r="D257" s="20"/>
      <c r="E257" s="20"/>
      <c r="F257" s="20"/>
      <c r="G257" s="20"/>
      <c r="H257" s="1"/>
      <c r="I257" s="1"/>
      <c r="J257" s="1"/>
      <c r="K257" s="1"/>
      <c r="L257" s="1"/>
      <c r="M257" s="1"/>
      <c r="N257" s="1"/>
      <c r="O257" s="1"/>
      <c r="P257" s="1"/>
      <c r="Q257" s="1"/>
      <c r="R257" s="1"/>
      <c r="S257" s="1"/>
      <c r="T257" s="1"/>
    </row>
    <row r="258" spans="1:20" ht="15.75" customHeight="1" x14ac:dyDescent="0.25">
      <c r="A258" s="1"/>
      <c r="B258" s="21"/>
      <c r="C258" s="21"/>
      <c r="D258" s="20"/>
      <c r="E258" s="20"/>
      <c r="F258" s="20"/>
      <c r="G258" s="20"/>
      <c r="H258" s="1"/>
      <c r="I258" s="1"/>
      <c r="J258" s="1"/>
      <c r="K258" s="1"/>
      <c r="L258" s="1"/>
      <c r="M258" s="1"/>
      <c r="N258" s="1"/>
      <c r="O258" s="1"/>
      <c r="P258" s="1"/>
      <c r="Q258" s="1"/>
      <c r="R258" s="1"/>
      <c r="S258" s="1"/>
      <c r="T258" s="1"/>
    </row>
    <row r="259" spans="1:20" ht="15.75" customHeight="1" x14ac:dyDescent="0.25">
      <c r="A259" s="1"/>
      <c r="B259" s="21"/>
      <c r="C259" s="21"/>
      <c r="D259" s="20"/>
      <c r="E259" s="20"/>
      <c r="F259" s="20"/>
      <c r="G259" s="20"/>
      <c r="H259" s="1"/>
      <c r="I259" s="1"/>
      <c r="J259" s="1"/>
      <c r="K259" s="1"/>
      <c r="L259" s="1"/>
      <c r="M259" s="1"/>
      <c r="N259" s="1"/>
      <c r="O259" s="1"/>
      <c r="P259" s="1"/>
      <c r="Q259" s="1"/>
      <c r="R259" s="1"/>
      <c r="S259" s="1"/>
      <c r="T259" s="1"/>
    </row>
    <row r="260" spans="1:20" ht="15.75" customHeight="1" x14ac:dyDescent="0.25">
      <c r="A260" s="1"/>
      <c r="B260" s="21"/>
      <c r="C260" s="21"/>
      <c r="D260" s="20"/>
      <c r="E260" s="20"/>
      <c r="F260" s="20"/>
      <c r="G260" s="20"/>
      <c r="H260" s="1"/>
      <c r="I260" s="1"/>
      <c r="J260" s="1"/>
      <c r="K260" s="1"/>
      <c r="L260" s="1"/>
      <c r="M260" s="1"/>
      <c r="N260" s="1"/>
      <c r="O260" s="1"/>
      <c r="P260" s="1"/>
      <c r="Q260" s="1"/>
      <c r="R260" s="1"/>
      <c r="S260" s="1"/>
      <c r="T260" s="1"/>
    </row>
    <row r="261" spans="1:20" ht="15.75" customHeight="1" x14ac:dyDescent="0.25">
      <c r="A261" s="1"/>
      <c r="B261" s="21"/>
      <c r="C261" s="21"/>
      <c r="D261" s="20"/>
      <c r="E261" s="20"/>
      <c r="F261" s="20"/>
      <c r="G261" s="20"/>
      <c r="H261" s="1"/>
      <c r="I261" s="1"/>
      <c r="J261" s="1"/>
      <c r="K261" s="1"/>
      <c r="L261" s="1"/>
      <c r="M261" s="1"/>
      <c r="N261" s="1"/>
      <c r="O261" s="1"/>
      <c r="P261" s="1"/>
      <c r="Q261" s="1"/>
      <c r="R261" s="1"/>
      <c r="S261" s="1"/>
      <c r="T261" s="1"/>
    </row>
    <row r="262" spans="1:20" ht="15.75" customHeight="1" x14ac:dyDescent="0.25">
      <c r="A262" s="1"/>
      <c r="B262" s="21"/>
      <c r="C262" s="21"/>
      <c r="D262" s="20"/>
      <c r="E262" s="20"/>
      <c r="F262" s="20"/>
      <c r="G262" s="20"/>
      <c r="H262" s="1"/>
      <c r="I262" s="1"/>
      <c r="J262" s="1"/>
      <c r="K262" s="1"/>
      <c r="L262" s="1"/>
      <c r="M262" s="1"/>
      <c r="N262" s="1"/>
      <c r="O262" s="1"/>
      <c r="P262" s="1"/>
      <c r="Q262" s="1"/>
      <c r="R262" s="1"/>
      <c r="S262" s="1"/>
      <c r="T262" s="1"/>
    </row>
    <row r="263" spans="1:20" ht="15.75" customHeight="1" x14ac:dyDescent="0.25">
      <c r="A263" s="1"/>
      <c r="B263" s="21"/>
      <c r="C263" s="21"/>
      <c r="D263" s="20"/>
      <c r="E263" s="20"/>
      <c r="F263" s="20"/>
      <c r="G263" s="20"/>
      <c r="H263" s="1"/>
      <c r="I263" s="1"/>
      <c r="J263" s="1"/>
      <c r="K263" s="1"/>
      <c r="L263" s="1"/>
      <c r="M263" s="1"/>
      <c r="N263" s="1"/>
      <c r="O263" s="1"/>
      <c r="P263" s="1"/>
      <c r="Q263" s="1"/>
      <c r="R263" s="1"/>
      <c r="S263" s="1"/>
      <c r="T263" s="1"/>
    </row>
    <row r="264" spans="1:20" ht="15.75" customHeight="1" x14ac:dyDescent="0.25">
      <c r="A264" s="1"/>
      <c r="B264" s="21"/>
      <c r="C264" s="21"/>
      <c r="D264" s="20"/>
      <c r="E264" s="20"/>
      <c r="F264" s="20"/>
      <c r="G264" s="20"/>
      <c r="H264" s="1"/>
      <c r="I264" s="1"/>
      <c r="J264" s="1"/>
      <c r="K264" s="1"/>
      <c r="L264" s="1"/>
      <c r="M264" s="1"/>
      <c r="N264" s="1"/>
      <c r="O264" s="1"/>
      <c r="P264" s="1"/>
      <c r="Q264" s="1"/>
      <c r="R264" s="1"/>
      <c r="S264" s="1"/>
      <c r="T264" s="1"/>
    </row>
    <row r="265" spans="1:20" ht="15.75" customHeight="1" x14ac:dyDescent="0.25">
      <c r="A265" s="1"/>
      <c r="B265" s="21"/>
      <c r="C265" s="21"/>
      <c r="D265" s="20"/>
      <c r="E265" s="20"/>
      <c r="F265" s="20"/>
      <c r="G265" s="20"/>
      <c r="H265" s="1"/>
      <c r="I265" s="1"/>
      <c r="J265" s="1"/>
      <c r="K265" s="1"/>
      <c r="L265" s="1"/>
      <c r="M265" s="1"/>
      <c r="N265" s="1"/>
      <c r="O265" s="1"/>
      <c r="P265" s="1"/>
      <c r="Q265" s="1"/>
      <c r="R265" s="1"/>
      <c r="S265" s="1"/>
      <c r="T265" s="1"/>
    </row>
    <row r="266" spans="1:20" ht="15.75" customHeight="1" x14ac:dyDescent="0.25">
      <c r="A266" s="1"/>
      <c r="B266" s="21"/>
      <c r="C266" s="21"/>
      <c r="D266" s="20"/>
      <c r="E266" s="20"/>
      <c r="F266" s="20"/>
      <c r="G266" s="20"/>
      <c r="H266" s="1"/>
      <c r="I266" s="1"/>
      <c r="J266" s="1"/>
      <c r="K266" s="1"/>
      <c r="L266" s="1"/>
      <c r="M266" s="1"/>
      <c r="N266" s="1"/>
      <c r="O266" s="1"/>
      <c r="P266" s="1"/>
      <c r="Q266" s="1"/>
      <c r="R266" s="1"/>
      <c r="S266" s="1"/>
      <c r="T266" s="1"/>
    </row>
    <row r="267" spans="1:20" ht="15.75" customHeight="1" x14ac:dyDescent="0.25">
      <c r="A267" s="1"/>
      <c r="B267" s="21"/>
      <c r="C267" s="21"/>
      <c r="D267" s="20"/>
      <c r="E267" s="20"/>
      <c r="F267" s="20"/>
      <c r="G267" s="20"/>
      <c r="H267" s="1"/>
      <c r="I267" s="1"/>
      <c r="J267" s="1"/>
      <c r="K267" s="1"/>
      <c r="L267" s="1"/>
      <c r="M267" s="1"/>
      <c r="N267" s="1"/>
      <c r="O267" s="1"/>
      <c r="P267" s="1"/>
      <c r="Q267" s="1"/>
      <c r="R267" s="1"/>
      <c r="S267" s="1"/>
      <c r="T267" s="1"/>
    </row>
    <row r="268" spans="1:20" ht="15.75" customHeight="1" x14ac:dyDescent="0.25">
      <c r="A268" s="1"/>
      <c r="B268" s="21"/>
      <c r="C268" s="21"/>
      <c r="D268" s="20"/>
      <c r="E268" s="20"/>
      <c r="F268" s="20"/>
      <c r="G268" s="20"/>
      <c r="H268" s="1"/>
      <c r="I268" s="1"/>
      <c r="J268" s="1"/>
      <c r="K268" s="1"/>
      <c r="L268" s="1"/>
      <c r="M268" s="1"/>
      <c r="N268" s="1"/>
      <c r="O268" s="1"/>
      <c r="P268" s="1"/>
      <c r="Q268" s="1"/>
      <c r="R268" s="1"/>
      <c r="S268" s="1"/>
      <c r="T268" s="1"/>
    </row>
    <row r="269" spans="1:20" ht="15.75" customHeight="1" x14ac:dyDescent="0.25">
      <c r="A269" s="1"/>
      <c r="B269" s="21"/>
      <c r="C269" s="21"/>
      <c r="D269" s="20"/>
      <c r="E269" s="20"/>
      <c r="F269" s="20"/>
      <c r="G269" s="20"/>
      <c r="H269" s="1"/>
      <c r="I269" s="1"/>
      <c r="J269" s="1"/>
      <c r="K269" s="1"/>
      <c r="L269" s="1"/>
      <c r="M269" s="1"/>
      <c r="N269" s="1"/>
      <c r="O269" s="1"/>
      <c r="P269" s="1"/>
      <c r="Q269" s="1"/>
      <c r="R269" s="1"/>
      <c r="S269" s="1"/>
      <c r="T269" s="1"/>
    </row>
    <row r="270" spans="1:20" ht="15.75" customHeight="1" x14ac:dyDescent="0.25">
      <c r="A270" s="1"/>
      <c r="B270" s="21"/>
      <c r="C270" s="21"/>
      <c r="D270" s="20"/>
      <c r="E270" s="20"/>
      <c r="F270" s="20"/>
      <c r="G270" s="20"/>
      <c r="H270" s="1"/>
      <c r="I270" s="1"/>
      <c r="J270" s="1"/>
      <c r="K270" s="1"/>
      <c r="L270" s="1"/>
      <c r="M270" s="1"/>
      <c r="N270" s="1"/>
      <c r="O270" s="1"/>
      <c r="P270" s="1"/>
      <c r="Q270" s="1"/>
      <c r="R270" s="1"/>
      <c r="S270" s="1"/>
      <c r="T270" s="1"/>
    </row>
    <row r="271" spans="1:20" ht="15.75" customHeight="1" x14ac:dyDescent="0.25">
      <c r="A271" s="1"/>
      <c r="B271" s="21"/>
      <c r="C271" s="21"/>
      <c r="D271" s="20"/>
      <c r="E271" s="20"/>
      <c r="F271" s="20"/>
      <c r="G271" s="20"/>
      <c r="H271" s="1"/>
      <c r="I271" s="1"/>
      <c r="J271" s="1"/>
      <c r="K271" s="1"/>
      <c r="L271" s="1"/>
      <c r="M271" s="1"/>
      <c r="N271" s="1"/>
      <c r="O271" s="1"/>
      <c r="P271" s="1"/>
      <c r="Q271" s="1"/>
      <c r="R271" s="1"/>
      <c r="S271" s="1"/>
      <c r="T271" s="1"/>
    </row>
    <row r="272" spans="1:20" ht="15.75" customHeight="1" x14ac:dyDescent="0.25">
      <c r="A272" s="1"/>
      <c r="B272" s="21"/>
      <c r="C272" s="21"/>
      <c r="D272" s="20"/>
      <c r="E272" s="20"/>
      <c r="F272" s="20"/>
      <c r="G272" s="20"/>
      <c r="H272" s="1"/>
      <c r="I272" s="1"/>
      <c r="J272" s="1"/>
      <c r="K272" s="1"/>
      <c r="L272" s="1"/>
      <c r="M272" s="1"/>
      <c r="N272" s="1"/>
      <c r="O272" s="1"/>
      <c r="P272" s="1"/>
      <c r="Q272" s="1"/>
      <c r="R272" s="1"/>
      <c r="S272" s="1"/>
      <c r="T272" s="1"/>
    </row>
    <row r="273" spans="1:20" ht="15.75" customHeight="1" x14ac:dyDescent="0.25">
      <c r="A273" s="1"/>
      <c r="B273" s="21"/>
      <c r="C273" s="21"/>
      <c r="D273" s="20"/>
      <c r="E273" s="20"/>
      <c r="F273" s="20"/>
      <c r="G273" s="20"/>
      <c r="H273" s="1"/>
      <c r="I273" s="1"/>
      <c r="J273" s="1"/>
      <c r="K273" s="1"/>
      <c r="L273" s="1"/>
      <c r="M273" s="1"/>
      <c r="N273" s="1"/>
      <c r="O273" s="1"/>
      <c r="P273" s="1"/>
      <c r="Q273" s="1"/>
      <c r="R273" s="1"/>
      <c r="S273" s="1"/>
      <c r="T273" s="1"/>
    </row>
    <row r="274" spans="1:20" ht="15.75" customHeight="1" x14ac:dyDescent="0.25">
      <c r="A274" s="1"/>
      <c r="B274" s="21"/>
      <c r="C274" s="21"/>
      <c r="D274" s="20"/>
      <c r="E274" s="20"/>
      <c r="F274" s="20"/>
      <c r="G274" s="20"/>
      <c r="H274" s="1"/>
      <c r="I274" s="1"/>
      <c r="J274" s="1"/>
      <c r="K274" s="1"/>
      <c r="L274" s="1"/>
      <c r="M274" s="1"/>
      <c r="N274" s="1"/>
      <c r="O274" s="1"/>
      <c r="P274" s="1"/>
      <c r="Q274" s="1"/>
      <c r="R274" s="1"/>
      <c r="S274" s="1"/>
      <c r="T274" s="1"/>
    </row>
    <row r="275" spans="1:20" ht="15.75" customHeight="1" x14ac:dyDescent="0.25">
      <c r="A275" s="1"/>
      <c r="B275" s="21"/>
      <c r="C275" s="21"/>
      <c r="D275" s="20"/>
      <c r="E275" s="20"/>
      <c r="F275" s="20"/>
      <c r="G275" s="20"/>
      <c r="H275" s="1"/>
      <c r="I275" s="1"/>
      <c r="J275" s="1"/>
      <c r="K275" s="1"/>
      <c r="L275" s="1"/>
      <c r="M275" s="1"/>
      <c r="N275" s="1"/>
      <c r="O275" s="1"/>
      <c r="P275" s="1"/>
      <c r="Q275" s="1"/>
      <c r="R275" s="1"/>
      <c r="S275" s="1"/>
      <c r="T275" s="1"/>
    </row>
    <row r="276" spans="1:20" ht="15.75" customHeight="1" x14ac:dyDescent="0.25">
      <c r="A276" s="1"/>
      <c r="B276" s="21"/>
      <c r="C276" s="21"/>
      <c r="D276" s="20"/>
      <c r="E276" s="20"/>
      <c r="F276" s="20"/>
      <c r="G276" s="20"/>
      <c r="H276" s="1"/>
      <c r="I276" s="1"/>
      <c r="J276" s="1"/>
      <c r="K276" s="1"/>
      <c r="L276" s="1"/>
      <c r="M276" s="1"/>
      <c r="N276" s="1"/>
      <c r="O276" s="1"/>
      <c r="P276" s="1"/>
      <c r="Q276" s="1"/>
      <c r="R276" s="1"/>
      <c r="S276" s="1"/>
      <c r="T276" s="1"/>
    </row>
    <row r="277" spans="1:20" ht="15.75" customHeight="1" x14ac:dyDescent="0.25">
      <c r="A277" s="1"/>
      <c r="B277" s="21"/>
      <c r="C277" s="21"/>
      <c r="D277" s="20"/>
      <c r="E277" s="20"/>
      <c r="F277" s="20"/>
      <c r="G277" s="20"/>
      <c r="H277" s="1"/>
      <c r="I277" s="1"/>
      <c r="J277" s="1"/>
      <c r="K277" s="1"/>
      <c r="L277" s="1"/>
      <c r="M277" s="1"/>
      <c r="N277" s="1"/>
      <c r="O277" s="1"/>
      <c r="P277" s="1"/>
      <c r="Q277" s="1"/>
      <c r="R277" s="1"/>
      <c r="S277" s="1"/>
      <c r="T277" s="1"/>
    </row>
    <row r="278" spans="1:20" ht="15.75" customHeight="1" x14ac:dyDescent="0.25">
      <c r="A278" s="1"/>
      <c r="B278" s="21"/>
      <c r="C278" s="21"/>
      <c r="D278" s="20"/>
      <c r="E278" s="20"/>
      <c r="F278" s="20"/>
      <c r="G278" s="20"/>
      <c r="H278" s="1"/>
      <c r="I278" s="1"/>
      <c r="J278" s="1"/>
      <c r="K278" s="1"/>
      <c r="L278" s="1"/>
      <c r="M278" s="1"/>
      <c r="N278" s="1"/>
      <c r="O278" s="1"/>
      <c r="P278" s="1"/>
      <c r="Q278" s="1"/>
      <c r="R278" s="1"/>
      <c r="S278" s="1"/>
      <c r="T278" s="1"/>
    </row>
    <row r="279" spans="1:20" ht="15.75" customHeight="1" x14ac:dyDescent="0.25">
      <c r="A279" s="1"/>
      <c r="B279" s="21"/>
      <c r="C279" s="21"/>
      <c r="D279" s="20"/>
      <c r="E279" s="20"/>
      <c r="F279" s="20"/>
      <c r="G279" s="20"/>
      <c r="H279" s="1"/>
      <c r="I279" s="1"/>
      <c r="J279" s="1"/>
      <c r="K279" s="1"/>
      <c r="L279" s="1"/>
      <c r="M279" s="1"/>
      <c r="N279" s="1"/>
      <c r="O279" s="1"/>
      <c r="P279" s="1"/>
      <c r="Q279" s="1"/>
      <c r="R279" s="1"/>
      <c r="S279" s="1"/>
      <c r="T279" s="1"/>
    </row>
    <row r="280" spans="1:20" ht="15.75" customHeight="1" x14ac:dyDescent="0.25">
      <c r="A280" s="1"/>
      <c r="B280" s="21"/>
      <c r="C280" s="21"/>
      <c r="D280" s="20"/>
      <c r="E280" s="20"/>
      <c r="F280" s="20"/>
      <c r="G280" s="20"/>
      <c r="H280" s="1"/>
      <c r="I280" s="1"/>
      <c r="J280" s="1"/>
      <c r="K280" s="1"/>
      <c r="L280" s="1"/>
      <c r="M280" s="1"/>
      <c r="N280" s="1"/>
      <c r="O280" s="1"/>
      <c r="P280" s="1"/>
      <c r="Q280" s="1"/>
      <c r="R280" s="1"/>
      <c r="S280" s="1"/>
      <c r="T280" s="1"/>
    </row>
    <row r="281" spans="1:20" ht="15.75" customHeight="1" x14ac:dyDescent="0.25">
      <c r="A281" s="1"/>
      <c r="B281" s="21"/>
      <c r="C281" s="21"/>
      <c r="D281" s="20"/>
      <c r="E281" s="20"/>
      <c r="F281" s="20"/>
      <c r="G281" s="20"/>
      <c r="H281" s="1"/>
      <c r="I281" s="1"/>
      <c r="J281" s="1"/>
      <c r="K281" s="1"/>
      <c r="L281" s="1"/>
      <c r="M281" s="1"/>
      <c r="N281" s="1"/>
      <c r="O281" s="1"/>
      <c r="P281" s="1"/>
      <c r="Q281" s="1"/>
      <c r="R281" s="1"/>
      <c r="S281" s="1"/>
      <c r="T281" s="1"/>
    </row>
    <row r="282" spans="1:20" ht="15.75" customHeight="1" x14ac:dyDescent="0.25">
      <c r="A282" s="1"/>
      <c r="B282" s="21"/>
      <c r="C282" s="21"/>
      <c r="D282" s="20"/>
      <c r="E282" s="20"/>
      <c r="F282" s="20"/>
      <c r="G282" s="20"/>
      <c r="H282" s="1"/>
      <c r="I282" s="1"/>
      <c r="J282" s="1"/>
      <c r="K282" s="1"/>
      <c r="L282" s="1"/>
      <c r="M282" s="1"/>
      <c r="N282" s="1"/>
      <c r="O282" s="1"/>
      <c r="P282" s="1"/>
      <c r="Q282" s="1"/>
      <c r="R282" s="1"/>
      <c r="S282" s="1"/>
      <c r="T282" s="1"/>
    </row>
    <row r="283" spans="1:20" ht="15.75" customHeight="1" x14ac:dyDescent="0.25">
      <c r="A283" s="1"/>
      <c r="B283" s="21"/>
      <c r="C283" s="21"/>
      <c r="D283" s="20"/>
      <c r="E283" s="20"/>
      <c r="F283" s="20"/>
      <c r="G283" s="20"/>
      <c r="H283" s="1"/>
      <c r="I283" s="1"/>
      <c r="J283" s="1"/>
      <c r="K283" s="1"/>
      <c r="L283" s="1"/>
      <c r="M283" s="1"/>
      <c r="N283" s="1"/>
      <c r="O283" s="1"/>
      <c r="P283" s="1"/>
      <c r="Q283" s="1"/>
      <c r="R283" s="1"/>
      <c r="S283" s="1"/>
      <c r="T283" s="1"/>
    </row>
    <row r="284" spans="1:20" ht="15.75" customHeight="1" x14ac:dyDescent="0.25">
      <c r="A284" s="1"/>
      <c r="B284" s="21"/>
      <c r="C284" s="21"/>
      <c r="D284" s="20"/>
      <c r="E284" s="20"/>
      <c r="F284" s="20"/>
      <c r="G284" s="20"/>
      <c r="H284" s="1"/>
      <c r="I284" s="1"/>
      <c r="J284" s="1"/>
      <c r="K284" s="1"/>
      <c r="L284" s="1"/>
      <c r="M284" s="1"/>
      <c r="N284" s="1"/>
      <c r="O284" s="1"/>
      <c r="P284" s="1"/>
      <c r="Q284" s="1"/>
      <c r="R284" s="1"/>
      <c r="S284" s="1"/>
      <c r="T284" s="1"/>
    </row>
    <row r="285" spans="1:20" ht="15.75" customHeight="1" x14ac:dyDescent="0.25">
      <c r="A285" s="1"/>
      <c r="B285" s="21"/>
      <c r="C285" s="21"/>
      <c r="D285" s="20"/>
      <c r="E285" s="20"/>
      <c r="F285" s="20"/>
      <c r="G285" s="20"/>
      <c r="H285" s="1"/>
      <c r="I285" s="1"/>
      <c r="J285" s="1"/>
      <c r="K285" s="1"/>
      <c r="L285" s="1"/>
      <c r="M285" s="1"/>
      <c r="N285" s="1"/>
      <c r="O285" s="1"/>
      <c r="P285" s="1"/>
      <c r="Q285" s="1"/>
      <c r="R285" s="1"/>
      <c r="S285" s="1"/>
      <c r="T285" s="1"/>
    </row>
    <row r="286" spans="1:20" ht="15.75" customHeight="1" x14ac:dyDescent="0.25">
      <c r="A286" s="1"/>
      <c r="B286" s="21"/>
      <c r="C286" s="21"/>
      <c r="D286" s="20"/>
      <c r="E286" s="20"/>
      <c r="F286" s="20"/>
      <c r="G286" s="20"/>
      <c r="H286" s="1"/>
      <c r="I286" s="1"/>
      <c r="J286" s="1"/>
      <c r="K286" s="1"/>
      <c r="L286" s="1"/>
      <c r="M286" s="1"/>
      <c r="N286" s="1"/>
      <c r="O286" s="1"/>
      <c r="P286" s="1"/>
      <c r="Q286" s="1"/>
      <c r="R286" s="1"/>
      <c r="S286" s="1"/>
      <c r="T286" s="1"/>
    </row>
    <row r="287" spans="1:20" ht="15.75" customHeight="1" x14ac:dyDescent="0.25">
      <c r="A287" s="1"/>
      <c r="B287" s="21"/>
      <c r="C287" s="21"/>
      <c r="D287" s="20"/>
      <c r="E287" s="20"/>
      <c r="F287" s="20"/>
      <c r="G287" s="20"/>
      <c r="H287" s="1"/>
      <c r="I287" s="1"/>
      <c r="J287" s="1"/>
      <c r="K287" s="1"/>
      <c r="L287" s="1"/>
      <c r="M287" s="1"/>
      <c r="N287" s="1"/>
      <c r="O287" s="1"/>
      <c r="P287" s="1"/>
      <c r="Q287" s="1"/>
      <c r="R287" s="1"/>
      <c r="S287" s="1"/>
      <c r="T287" s="1"/>
    </row>
    <row r="288" spans="1:20" ht="15.75" customHeight="1" x14ac:dyDescent="0.25">
      <c r="A288" s="1"/>
      <c r="B288" s="21"/>
      <c r="C288" s="21"/>
      <c r="D288" s="20"/>
      <c r="E288" s="20"/>
      <c r="F288" s="20"/>
      <c r="G288" s="20"/>
      <c r="H288" s="1"/>
      <c r="I288" s="1"/>
      <c r="J288" s="1"/>
      <c r="K288" s="1"/>
      <c r="L288" s="1"/>
      <c r="M288" s="1"/>
      <c r="N288" s="1"/>
      <c r="O288" s="1"/>
      <c r="P288" s="1"/>
      <c r="Q288" s="1"/>
      <c r="R288" s="1"/>
      <c r="S288" s="1"/>
      <c r="T288" s="1"/>
    </row>
    <row r="289" spans="1:20" ht="15.75" customHeight="1" x14ac:dyDescent="0.25">
      <c r="A289" s="1"/>
      <c r="B289" s="21"/>
      <c r="C289" s="21"/>
      <c r="D289" s="20"/>
      <c r="E289" s="20"/>
      <c r="F289" s="20"/>
      <c r="G289" s="20"/>
      <c r="H289" s="1"/>
      <c r="I289" s="1"/>
      <c r="J289" s="1"/>
      <c r="K289" s="1"/>
      <c r="L289" s="1"/>
      <c r="M289" s="1"/>
      <c r="N289" s="1"/>
      <c r="O289" s="1"/>
      <c r="P289" s="1"/>
      <c r="Q289" s="1"/>
      <c r="R289" s="1"/>
      <c r="S289" s="1"/>
      <c r="T289" s="1"/>
    </row>
    <row r="290" spans="1:20" ht="15.75" customHeight="1" x14ac:dyDescent="0.25">
      <c r="A290" s="1"/>
      <c r="B290" s="21"/>
      <c r="C290" s="21"/>
      <c r="D290" s="20"/>
      <c r="E290" s="20"/>
      <c r="F290" s="20"/>
      <c r="G290" s="20"/>
      <c r="H290" s="1"/>
      <c r="I290" s="1"/>
      <c r="J290" s="1"/>
      <c r="K290" s="1"/>
      <c r="L290" s="1"/>
      <c r="M290" s="1"/>
      <c r="N290" s="1"/>
      <c r="O290" s="1"/>
      <c r="P290" s="1"/>
      <c r="Q290" s="1"/>
      <c r="R290" s="1"/>
      <c r="S290" s="1"/>
      <c r="T290" s="1"/>
    </row>
    <row r="291" spans="1:20" ht="15.75" customHeight="1" x14ac:dyDescent="0.25">
      <c r="A291" s="1"/>
      <c r="B291" s="21"/>
      <c r="C291" s="21"/>
      <c r="D291" s="20"/>
      <c r="E291" s="20"/>
      <c r="F291" s="20"/>
      <c r="G291" s="20"/>
      <c r="H291" s="1"/>
      <c r="I291" s="1"/>
      <c r="J291" s="1"/>
      <c r="K291" s="1"/>
      <c r="L291" s="1"/>
      <c r="M291" s="1"/>
      <c r="N291" s="1"/>
      <c r="O291" s="1"/>
      <c r="P291" s="1"/>
      <c r="Q291" s="1"/>
      <c r="R291" s="1"/>
      <c r="S291" s="1"/>
      <c r="T291" s="1"/>
    </row>
    <row r="292" spans="1:20" ht="15.75" customHeight="1" x14ac:dyDescent="0.25">
      <c r="A292" s="1"/>
      <c r="B292" s="21"/>
      <c r="C292" s="21"/>
      <c r="D292" s="20"/>
      <c r="E292" s="20"/>
      <c r="F292" s="20"/>
      <c r="G292" s="20"/>
      <c r="H292" s="1"/>
      <c r="I292" s="1"/>
      <c r="J292" s="1"/>
      <c r="K292" s="1"/>
      <c r="L292" s="1"/>
      <c r="M292" s="1"/>
      <c r="N292" s="1"/>
      <c r="O292" s="1"/>
      <c r="P292" s="1"/>
      <c r="Q292" s="1"/>
      <c r="R292" s="1"/>
      <c r="S292" s="1"/>
      <c r="T292" s="1"/>
    </row>
    <row r="293" spans="1:20" ht="15.75" customHeight="1" x14ac:dyDescent="0.25">
      <c r="A293" s="1"/>
      <c r="B293" s="21"/>
      <c r="C293" s="21"/>
      <c r="D293" s="20"/>
      <c r="E293" s="20"/>
      <c r="F293" s="20"/>
      <c r="G293" s="20"/>
      <c r="H293" s="1"/>
      <c r="I293" s="1"/>
      <c r="J293" s="1"/>
      <c r="K293" s="1"/>
      <c r="L293" s="1"/>
      <c r="M293" s="1"/>
      <c r="N293" s="1"/>
      <c r="O293" s="1"/>
      <c r="P293" s="1"/>
      <c r="Q293" s="1"/>
      <c r="R293" s="1"/>
      <c r="S293" s="1"/>
      <c r="T293" s="1"/>
    </row>
    <row r="294" spans="1:20" ht="15.75" customHeight="1" x14ac:dyDescent="0.25">
      <c r="A294" s="1"/>
      <c r="B294" s="21"/>
      <c r="C294" s="21"/>
      <c r="D294" s="20"/>
      <c r="E294" s="20"/>
      <c r="F294" s="20"/>
      <c r="G294" s="20"/>
      <c r="H294" s="1"/>
      <c r="I294" s="1"/>
      <c r="J294" s="1"/>
      <c r="K294" s="1"/>
      <c r="L294" s="1"/>
      <c r="M294" s="1"/>
      <c r="N294" s="1"/>
      <c r="O294" s="1"/>
      <c r="P294" s="1"/>
      <c r="Q294" s="1"/>
      <c r="R294" s="1"/>
      <c r="S294" s="1"/>
      <c r="T294" s="1"/>
    </row>
    <row r="295" spans="1:20" ht="15.75" customHeight="1" x14ac:dyDescent="0.25">
      <c r="A295" s="1"/>
      <c r="B295" s="21"/>
      <c r="C295" s="21"/>
      <c r="D295" s="20"/>
      <c r="E295" s="20"/>
      <c r="F295" s="20"/>
      <c r="G295" s="20"/>
      <c r="H295" s="1"/>
      <c r="I295" s="1"/>
      <c r="J295" s="1"/>
      <c r="K295" s="1"/>
      <c r="L295" s="1"/>
      <c r="M295" s="1"/>
      <c r="N295" s="1"/>
      <c r="O295" s="1"/>
      <c r="P295" s="1"/>
      <c r="Q295" s="1"/>
      <c r="R295" s="1"/>
      <c r="S295" s="1"/>
      <c r="T295" s="1"/>
    </row>
    <row r="296" spans="1:20" ht="15.75" customHeight="1" x14ac:dyDescent="0.25">
      <c r="A296" s="1"/>
      <c r="B296" s="21"/>
      <c r="C296" s="21"/>
      <c r="D296" s="20"/>
      <c r="E296" s="20"/>
      <c r="F296" s="20"/>
      <c r="G296" s="20"/>
      <c r="H296" s="1"/>
      <c r="I296" s="1"/>
      <c r="J296" s="1"/>
      <c r="K296" s="1"/>
      <c r="L296" s="1"/>
      <c r="M296" s="1"/>
      <c r="N296" s="1"/>
      <c r="O296" s="1"/>
      <c r="P296" s="1"/>
      <c r="Q296" s="1"/>
      <c r="R296" s="1"/>
      <c r="S296" s="1"/>
      <c r="T296" s="1"/>
    </row>
    <row r="297" spans="1:20" ht="15.75" customHeight="1" x14ac:dyDescent="0.25">
      <c r="A297" s="1"/>
      <c r="B297" s="21"/>
      <c r="C297" s="21"/>
      <c r="D297" s="20"/>
      <c r="E297" s="20"/>
      <c r="F297" s="20"/>
      <c r="G297" s="20"/>
      <c r="H297" s="1"/>
      <c r="I297" s="1"/>
      <c r="J297" s="1"/>
      <c r="K297" s="1"/>
      <c r="L297" s="1"/>
      <c r="M297" s="1"/>
      <c r="N297" s="1"/>
      <c r="O297" s="1"/>
      <c r="P297" s="1"/>
      <c r="Q297" s="1"/>
      <c r="R297" s="1"/>
      <c r="S297" s="1"/>
      <c r="T297" s="1"/>
    </row>
    <row r="298" spans="1:20" ht="15.75" customHeight="1" x14ac:dyDescent="0.25">
      <c r="A298" s="1"/>
      <c r="B298" s="21"/>
      <c r="C298" s="21"/>
      <c r="D298" s="20"/>
      <c r="E298" s="20"/>
      <c r="F298" s="20"/>
      <c r="G298" s="20"/>
      <c r="H298" s="1"/>
      <c r="I298" s="1"/>
      <c r="J298" s="1"/>
      <c r="K298" s="1"/>
      <c r="L298" s="1"/>
      <c r="M298" s="1"/>
      <c r="N298" s="1"/>
      <c r="O298" s="1"/>
      <c r="P298" s="1"/>
      <c r="Q298" s="1"/>
      <c r="R298" s="1"/>
      <c r="S298" s="1"/>
      <c r="T298" s="1"/>
    </row>
    <row r="299" spans="1:20" ht="15.75" customHeight="1" x14ac:dyDescent="0.25">
      <c r="A299" s="1"/>
      <c r="B299" s="21"/>
      <c r="C299" s="21"/>
      <c r="D299" s="20"/>
      <c r="E299" s="20"/>
      <c r="F299" s="20"/>
      <c r="G299" s="20"/>
      <c r="H299" s="1"/>
      <c r="I299" s="1"/>
      <c r="J299" s="1"/>
      <c r="K299" s="1"/>
      <c r="L299" s="1"/>
      <c r="M299" s="1"/>
      <c r="N299" s="1"/>
      <c r="O299" s="1"/>
      <c r="P299" s="1"/>
      <c r="Q299" s="1"/>
      <c r="R299" s="1"/>
      <c r="S299" s="1"/>
      <c r="T299" s="1"/>
    </row>
    <row r="300" spans="1:20" ht="15.75" customHeight="1" x14ac:dyDescent="0.25">
      <c r="A300" s="1"/>
      <c r="B300" s="21"/>
      <c r="C300" s="21"/>
      <c r="D300" s="20"/>
      <c r="E300" s="20"/>
      <c r="F300" s="20"/>
      <c r="G300" s="20"/>
      <c r="H300" s="1"/>
      <c r="I300" s="1"/>
      <c r="J300" s="1"/>
      <c r="K300" s="1"/>
      <c r="L300" s="1"/>
      <c r="M300" s="1"/>
      <c r="N300" s="1"/>
      <c r="O300" s="1"/>
      <c r="P300" s="1"/>
      <c r="Q300" s="1"/>
      <c r="R300" s="1"/>
      <c r="S300" s="1"/>
      <c r="T300" s="1"/>
    </row>
    <row r="301" spans="1:20" ht="15.75" customHeight="1" x14ac:dyDescent="0.25">
      <c r="A301" s="1"/>
      <c r="B301" s="21"/>
      <c r="C301" s="21"/>
      <c r="D301" s="20"/>
      <c r="E301" s="20"/>
      <c r="F301" s="20"/>
      <c r="G301" s="20"/>
      <c r="H301" s="1"/>
      <c r="I301" s="1"/>
      <c r="J301" s="1"/>
      <c r="K301" s="1"/>
      <c r="L301" s="1"/>
      <c r="M301" s="1"/>
      <c r="N301" s="1"/>
      <c r="O301" s="1"/>
      <c r="P301" s="1"/>
      <c r="Q301" s="1"/>
      <c r="R301" s="1"/>
      <c r="S301" s="1"/>
      <c r="T301" s="1"/>
    </row>
    <row r="302" spans="1:20" ht="15.75" customHeight="1" x14ac:dyDescent="0.25">
      <c r="A302" s="1"/>
      <c r="B302" s="21"/>
      <c r="C302" s="21"/>
      <c r="D302" s="20"/>
      <c r="E302" s="20"/>
      <c r="F302" s="20"/>
      <c r="G302" s="20"/>
      <c r="H302" s="1"/>
      <c r="I302" s="1"/>
      <c r="J302" s="1"/>
      <c r="K302" s="1"/>
      <c r="L302" s="1"/>
      <c r="M302" s="1"/>
      <c r="N302" s="1"/>
      <c r="O302" s="1"/>
      <c r="P302" s="1"/>
      <c r="Q302" s="1"/>
      <c r="R302" s="1"/>
      <c r="S302" s="1"/>
      <c r="T302" s="1"/>
    </row>
    <row r="303" spans="1:20" ht="15.75" customHeight="1" x14ac:dyDescent="0.25">
      <c r="A303" s="1"/>
      <c r="B303" s="21"/>
      <c r="C303" s="21"/>
      <c r="D303" s="20"/>
      <c r="E303" s="20"/>
      <c r="F303" s="20"/>
      <c r="G303" s="20"/>
      <c r="H303" s="1"/>
      <c r="I303" s="1"/>
      <c r="J303" s="1"/>
      <c r="K303" s="1"/>
      <c r="L303" s="1"/>
      <c r="M303" s="1"/>
      <c r="N303" s="1"/>
      <c r="O303" s="1"/>
      <c r="P303" s="1"/>
      <c r="Q303" s="1"/>
      <c r="R303" s="1"/>
      <c r="S303" s="1"/>
      <c r="T303" s="1"/>
    </row>
    <row r="304" spans="1:20" ht="15.75" customHeight="1" x14ac:dyDescent="0.25">
      <c r="A304" s="1"/>
      <c r="B304" s="21"/>
      <c r="C304" s="21"/>
      <c r="D304" s="20"/>
      <c r="E304" s="20"/>
      <c r="F304" s="20"/>
      <c r="G304" s="20"/>
      <c r="H304" s="1"/>
      <c r="I304" s="1"/>
      <c r="J304" s="1"/>
      <c r="K304" s="1"/>
      <c r="L304" s="1"/>
      <c r="M304" s="1"/>
      <c r="N304" s="1"/>
      <c r="O304" s="1"/>
      <c r="P304" s="1"/>
      <c r="Q304" s="1"/>
      <c r="R304" s="1"/>
      <c r="S304" s="1"/>
      <c r="T304" s="1"/>
    </row>
    <row r="305" spans="1:20" ht="15.75" customHeight="1" x14ac:dyDescent="0.25">
      <c r="A305" s="1"/>
      <c r="B305" s="21"/>
      <c r="C305" s="21"/>
      <c r="D305" s="20"/>
      <c r="E305" s="20"/>
      <c r="F305" s="20"/>
      <c r="G305" s="20"/>
      <c r="H305" s="1"/>
      <c r="I305" s="1"/>
      <c r="J305" s="1"/>
      <c r="K305" s="1"/>
      <c r="L305" s="1"/>
      <c r="M305" s="1"/>
      <c r="N305" s="1"/>
      <c r="O305" s="1"/>
      <c r="P305" s="1"/>
      <c r="Q305" s="1"/>
      <c r="R305" s="1"/>
      <c r="S305" s="1"/>
      <c r="T305" s="1"/>
    </row>
    <row r="306" spans="1:20" ht="15.75" customHeight="1" x14ac:dyDescent="0.25">
      <c r="A306" s="1"/>
      <c r="B306" s="21"/>
      <c r="C306" s="21"/>
      <c r="D306" s="20"/>
      <c r="E306" s="20"/>
      <c r="F306" s="20"/>
      <c r="G306" s="20"/>
      <c r="H306" s="1"/>
      <c r="I306" s="1"/>
      <c r="J306" s="1"/>
      <c r="K306" s="1"/>
      <c r="L306" s="1"/>
      <c r="M306" s="1"/>
      <c r="N306" s="1"/>
      <c r="O306" s="1"/>
      <c r="P306" s="1"/>
      <c r="Q306" s="1"/>
      <c r="R306" s="1"/>
      <c r="S306" s="1"/>
      <c r="T306" s="1"/>
    </row>
    <row r="307" spans="1:20" ht="15.75" customHeight="1" x14ac:dyDescent="0.25">
      <c r="A307" s="1"/>
      <c r="B307" s="21"/>
      <c r="C307" s="21"/>
      <c r="D307" s="20"/>
      <c r="E307" s="20"/>
      <c r="F307" s="20"/>
      <c r="G307" s="20"/>
      <c r="H307" s="1"/>
      <c r="I307" s="1"/>
      <c r="J307" s="1"/>
      <c r="K307" s="1"/>
      <c r="L307" s="1"/>
      <c r="M307" s="1"/>
      <c r="N307" s="1"/>
      <c r="O307" s="1"/>
      <c r="P307" s="1"/>
      <c r="Q307" s="1"/>
      <c r="R307" s="1"/>
      <c r="S307" s="1"/>
      <c r="T307" s="1"/>
    </row>
    <row r="308" spans="1:20" ht="15.75" customHeight="1" x14ac:dyDescent="0.25">
      <c r="A308" s="1"/>
      <c r="B308" s="21"/>
      <c r="C308" s="21"/>
      <c r="D308" s="20"/>
      <c r="E308" s="20"/>
      <c r="F308" s="20"/>
      <c r="G308" s="20"/>
      <c r="H308" s="1"/>
      <c r="I308" s="1"/>
      <c r="J308" s="1"/>
      <c r="K308" s="1"/>
      <c r="L308" s="1"/>
      <c r="M308" s="1"/>
      <c r="N308" s="1"/>
      <c r="O308" s="1"/>
      <c r="P308" s="1"/>
      <c r="Q308" s="1"/>
      <c r="R308" s="1"/>
      <c r="S308" s="1"/>
      <c r="T308" s="1"/>
    </row>
    <row r="309" spans="1:20" ht="15.75" customHeight="1" x14ac:dyDescent="0.25">
      <c r="A309" s="1"/>
      <c r="B309" s="21"/>
      <c r="C309" s="21"/>
      <c r="D309" s="20"/>
      <c r="E309" s="20"/>
      <c r="F309" s="20"/>
      <c r="G309" s="20"/>
      <c r="H309" s="1"/>
      <c r="I309" s="1"/>
      <c r="J309" s="1"/>
      <c r="K309" s="1"/>
      <c r="L309" s="1"/>
      <c r="M309" s="1"/>
      <c r="N309" s="1"/>
      <c r="O309" s="1"/>
      <c r="P309" s="1"/>
      <c r="Q309" s="1"/>
      <c r="R309" s="1"/>
      <c r="S309" s="1"/>
      <c r="T309" s="1"/>
    </row>
    <row r="310" spans="1:20" ht="15.75" customHeight="1" x14ac:dyDescent="0.25">
      <c r="A310" s="1"/>
      <c r="B310" s="21"/>
      <c r="C310" s="21"/>
      <c r="D310" s="20"/>
      <c r="E310" s="20"/>
      <c r="F310" s="20"/>
      <c r="G310" s="20"/>
      <c r="H310" s="1"/>
      <c r="I310" s="1"/>
      <c r="J310" s="1"/>
      <c r="K310" s="1"/>
      <c r="L310" s="1"/>
      <c r="M310" s="1"/>
      <c r="N310" s="1"/>
      <c r="O310" s="1"/>
      <c r="P310" s="1"/>
      <c r="Q310" s="1"/>
      <c r="R310" s="1"/>
      <c r="S310" s="1"/>
      <c r="T310" s="1"/>
    </row>
    <row r="311" spans="1:20" ht="15.75" customHeight="1" x14ac:dyDescent="0.25">
      <c r="A311" s="1"/>
      <c r="B311" s="21"/>
      <c r="C311" s="21"/>
      <c r="D311" s="20"/>
      <c r="E311" s="20"/>
      <c r="F311" s="20"/>
      <c r="G311" s="20"/>
      <c r="H311" s="1"/>
      <c r="I311" s="1"/>
      <c r="J311" s="1"/>
      <c r="K311" s="1"/>
      <c r="L311" s="1"/>
      <c r="M311" s="1"/>
      <c r="N311" s="1"/>
      <c r="O311" s="1"/>
      <c r="P311" s="1"/>
      <c r="Q311" s="1"/>
      <c r="R311" s="1"/>
      <c r="S311" s="1"/>
      <c r="T311" s="1"/>
    </row>
    <row r="312" spans="1:20" ht="15.75" customHeight="1" x14ac:dyDescent="0.25">
      <c r="A312" s="1"/>
      <c r="B312" s="21"/>
      <c r="C312" s="21"/>
      <c r="D312" s="20"/>
      <c r="E312" s="20"/>
      <c r="F312" s="20"/>
      <c r="G312" s="20"/>
      <c r="H312" s="1"/>
      <c r="I312" s="1"/>
      <c r="J312" s="1"/>
      <c r="K312" s="1"/>
      <c r="L312" s="1"/>
      <c r="M312" s="1"/>
      <c r="N312" s="1"/>
      <c r="O312" s="1"/>
      <c r="P312" s="1"/>
      <c r="Q312" s="1"/>
      <c r="R312" s="1"/>
      <c r="S312" s="1"/>
      <c r="T312" s="1"/>
    </row>
    <row r="313" spans="1:20" ht="15.75" customHeight="1" x14ac:dyDescent="0.25">
      <c r="A313" s="1"/>
      <c r="B313" s="21"/>
      <c r="C313" s="21"/>
      <c r="D313" s="20"/>
      <c r="E313" s="20"/>
      <c r="F313" s="20"/>
      <c r="G313" s="20"/>
      <c r="H313" s="1"/>
      <c r="I313" s="1"/>
      <c r="J313" s="1"/>
      <c r="K313" s="1"/>
      <c r="L313" s="1"/>
      <c r="M313" s="1"/>
      <c r="N313" s="1"/>
      <c r="O313" s="1"/>
      <c r="P313" s="1"/>
      <c r="Q313" s="1"/>
      <c r="R313" s="1"/>
      <c r="S313" s="1"/>
      <c r="T313" s="1"/>
    </row>
    <row r="314" spans="1:20" ht="15.75" customHeight="1" x14ac:dyDescent="0.25">
      <c r="A314" s="1"/>
      <c r="B314" s="21"/>
      <c r="C314" s="21"/>
      <c r="D314" s="20"/>
      <c r="E314" s="20"/>
      <c r="F314" s="20"/>
      <c r="G314" s="20"/>
      <c r="H314" s="1"/>
      <c r="I314" s="1"/>
      <c r="J314" s="1"/>
      <c r="K314" s="1"/>
      <c r="L314" s="1"/>
      <c r="M314" s="1"/>
      <c r="N314" s="1"/>
      <c r="O314" s="1"/>
      <c r="P314" s="1"/>
      <c r="Q314" s="1"/>
      <c r="R314" s="1"/>
      <c r="S314" s="1"/>
      <c r="T314" s="1"/>
    </row>
    <row r="315" spans="1:20" ht="15.75" customHeight="1" x14ac:dyDescent="0.25">
      <c r="A315" s="1"/>
      <c r="B315" s="21"/>
      <c r="C315" s="21"/>
      <c r="D315" s="20"/>
      <c r="E315" s="20"/>
      <c r="F315" s="20"/>
      <c r="G315" s="20"/>
      <c r="H315" s="1"/>
      <c r="I315" s="1"/>
      <c r="J315" s="1"/>
      <c r="K315" s="1"/>
      <c r="L315" s="1"/>
      <c r="M315" s="1"/>
      <c r="N315" s="1"/>
      <c r="O315" s="1"/>
      <c r="P315" s="1"/>
      <c r="Q315" s="1"/>
      <c r="R315" s="1"/>
      <c r="S315" s="1"/>
      <c r="T315" s="1"/>
    </row>
    <row r="316" spans="1:20" ht="15.75" customHeight="1" x14ac:dyDescent="0.25">
      <c r="A316" s="1"/>
      <c r="B316" s="21"/>
      <c r="C316" s="21"/>
      <c r="D316" s="20"/>
      <c r="E316" s="20"/>
      <c r="F316" s="20"/>
      <c r="G316" s="20"/>
      <c r="H316" s="1"/>
      <c r="I316" s="1"/>
      <c r="J316" s="1"/>
      <c r="K316" s="1"/>
      <c r="L316" s="1"/>
      <c r="M316" s="1"/>
      <c r="N316" s="1"/>
      <c r="O316" s="1"/>
      <c r="P316" s="1"/>
      <c r="Q316" s="1"/>
      <c r="R316" s="1"/>
      <c r="S316" s="1"/>
      <c r="T316" s="1"/>
    </row>
    <row r="317" spans="1:20" ht="15.75" customHeight="1" x14ac:dyDescent="0.25">
      <c r="A317" s="1"/>
      <c r="B317" s="21"/>
      <c r="C317" s="21"/>
      <c r="D317" s="20"/>
      <c r="E317" s="20"/>
      <c r="F317" s="20"/>
      <c r="G317" s="20"/>
      <c r="H317" s="1"/>
      <c r="I317" s="1"/>
      <c r="J317" s="1"/>
      <c r="K317" s="1"/>
      <c r="L317" s="1"/>
      <c r="M317" s="1"/>
      <c r="N317" s="1"/>
      <c r="O317" s="1"/>
      <c r="P317" s="1"/>
      <c r="Q317" s="1"/>
      <c r="R317" s="1"/>
      <c r="S317" s="1"/>
      <c r="T317" s="1"/>
    </row>
    <row r="318" spans="1:20" ht="15.75" customHeight="1" x14ac:dyDescent="0.25">
      <c r="A318" s="1"/>
      <c r="B318" s="21"/>
      <c r="C318" s="21"/>
      <c r="D318" s="20"/>
      <c r="E318" s="20"/>
      <c r="F318" s="20"/>
      <c r="G318" s="20"/>
      <c r="H318" s="1"/>
      <c r="I318" s="1"/>
      <c r="J318" s="1"/>
      <c r="K318" s="1"/>
      <c r="L318" s="1"/>
      <c r="M318" s="1"/>
      <c r="N318" s="1"/>
      <c r="O318" s="1"/>
      <c r="P318" s="1"/>
      <c r="Q318" s="1"/>
      <c r="R318" s="1"/>
      <c r="S318" s="1"/>
      <c r="T318" s="1"/>
    </row>
    <row r="319" spans="1:20" ht="15.75" customHeight="1" x14ac:dyDescent="0.25">
      <c r="A319" s="1"/>
      <c r="B319" s="21"/>
      <c r="C319" s="21"/>
      <c r="D319" s="20"/>
      <c r="E319" s="20"/>
      <c r="F319" s="20"/>
      <c r="G319" s="20"/>
      <c r="H319" s="1"/>
      <c r="I319" s="1"/>
      <c r="J319" s="1"/>
      <c r="K319" s="1"/>
      <c r="L319" s="1"/>
      <c r="M319" s="1"/>
      <c r="N319" s="1"/>
      <c r="O319" s="1"/>
      <c r="P319" s="1"/>
      <c r="Q319" s="1"/>
      <c r="R319" s="1"/>
      <c r="S319" s="1"/>
      <c r="T319" s="1"/>
    </row>
    <row r="320" spans="1:20" ht="15.75" customHeight="1" x14ac:dyDescent="0.25">
      <c r="A320" s="1"/>
      <c r="B320" s="21"/>
      <c r="C320" s="21"/>
      <c r="D320" s="20"/>
      <c r="E320" s="20"/>
      <c r="F320" s="20"/>
      <c r="G320" s="20"/>
      <c r="H320" s="1"/>
      <c r="I320" s="1"/>
      <c r="J320" s="1"/>
      <c r="K320" s="1"/>
      <c r="L320" s="1"/>
      <c r="M320" s="1"/>
      <c r="N320" s="1"/>
      <c r="O320" s="1"/>
      <c r="P320" s="1"/>
      <c r="Q320" s="1"/>
      <c r="R320" s="1"/>
      <c r="S320" s="1"/>
      <c r="T320" s="1"/>
    </row>
    <row r="321" spans="1:20" ht="15.75" customHeight="1" x14ac:dyDescent="0.25">
      <c r="A321" s="1"/>
      <c r="B321" s="21"/>
      <c r="C321" s="21"/>
      <c r="D321" s="20"/>
      <c r="E321" s="20"/>
      <c r="F321" s="20"/>
      <c r="G321" s="20"/>
      <c r="H321" s="1"/>
      <c r="I321" s="1"/>
      <c r="J321" s="1"/>
      <c r="K321" s="1"/>
      <c r="L321" s="1"/>
      <c r="M321" s="1"/>
      <c r="N321" s="1"/>
      <c r="O321" s="1"/>
      <c r="P321" s="1"/>
      <c r="Q321" s="1"/>
      <c r="R321" s="1"/>
      <c r="S321" s="1"/>
      <c r="T321" s="1"/>
    </row>
    <row r="322" spans="1:20" ht="15.75" customHeight="1" x14ac:dyDescent="0.25">
      <c r="A322" s="1"/>
      <c r="B322" s="21"/>
      <c r="C322" s="21"/>
      <c r="D322" s="20"/>
      <c r="E322" s="20"/>
      <c r="F322" s="20"/>
      <c r="G322" s="20"/>
      <c r="H322" s="1"/>
      <c r="I322" s="1"/>
      <c r="J322" s="1"/>
      <c r="K322" s="1"/>
      <c r="L322" s="1"/>
      <c r="M322" s="1"/>
      <c r="N322" s="1"/>
      <c r="O322" s="1"/>
      <c r="P322" s="1"/>
      <c r="Q322" s="1"/>
      <c r="R322" s="1"/>
      <c r="S322" s="1"/>
      <c r="T322" s="1"/>
    </row>
    <row r="323" spans="1:20" ht="15.75" customHeight="1" x14ac:dyDescent="0.25">
      <c r="A323" s="1"/>
      <c r="B323" s="21"/>
      <c r="C323" s="21"/>
      <c r="D323" s="20"/>
      <c r="E323" s="20"/>
      <c r="F323" s="20"/>
      <c r="G323" s="20"/>
      <c r="H323" s="1"/>
      <c r="I323" s="1"/>
      <c r="J323" s="1"/>
      <c r="K323" s="1"/>
      <c r="L323" s="1"/>
      <c r="M323" s="1"/>
      <c r="N323" s="1"/>
      <c r="O323" s="1"/>
      <c r="P323" s="1"/>
      <c r="Q323" s="1"/>
      <c r="R323" s="1"/>
      <c r="S323" s="1"/>
      <c r="T323" s="1"/>
    </row>
    <row r="324" spans="1:20" ht="15.75" customHeight="1" x14ac:dyDescent="0.25">
      <c r="A324" s="1"/>
      <c r="B324" s="21"/>
      <c r="C324" s="21"/>
      <c r="D324" s="20"/>
      <c r="E324" s="20"/>
      <c r="F324" s="20"/>
      <c r="G324" s="20"/>
      <c r="H324" s="1"/>
      <c r="I324" s="1"/>
      <c r="J324" s="1"/>
      <c r="K324" s="1"/>
      <c r="L324" s="1"/>
      <c r="M324" s="1"/>
      <c r="N324" s="1"/>
      <c r="O324" s="1"/>
      <c r="P324" s="1"/>
      <c r="Q324" s="1"/>
      <c r="R324" s="1"/>
      <c r="S324" s="1"/>
      <c r="T324" s="1"/>
    </row>
    <row r="325" spans="1:20" ht="15.75" customHeight="1" x14ac:dyDescent="0.25">
      <c r="A325" s="1"/>
      <c r="B325" s="21"/>
      <c r="C325" s="21"/>
      <c r="D325" s="20"/>
      <c r="E325" s="20"/>
      <c r="F325" s="20"/>
      <c r="G325" s="20"/>
      <c r="H325" s="1"/>
      <c r="I325" s="1"/>
      <c r="J325" s="1"/>
      <c r="K325" s="1"/>
      <c r="L325" s="1"/>
      <c r="M325" s="1"/>
      <c r="N325" s="1"/>
      <c r="O325" s="1"/>
      <c r="P325" s="1"/>
      <c r="Q325" s="1"/>
      <c r="R325" s="1"/>
      <c r="S325" s="1"/>
      <c r="T325" s="1"/>
    </row>
    <row r="326" spans="1:20" ht="15.75" customHeight="1" x14ac:dyDescent="0.25">
      <c r="A326" s="1"/>
      <c r="B326" s="21"/>
      <c r="C326" s="21"/>
      <c r="D326" s="20"/>
      <c r="E326" s="20"/>
      <c r="F326" s="20"/>
      <c r="G326" s="20"/>
      <c r="H326" s="1"/>
      <c r="I326" s="1"/>
      <c r="J326" s="1"/>
      <c r="K326" s="1"/>
      <c r="L326" s="1"/>
      <c r="M326" s="1"/>
      <c r="N326" s="1"/>
      <c r="O326" s="1"/>
      <c r="P326" s="1"/>
      <c r="Q326" s="1"/>
      <c r="R326" s="1"/>
      <c r="S326" s="1"/>
      <c r="T326" s="1"/>
    </row>
    <row r="327" spans="1:20" ht="15.75" customHeight="1" x14ac:dyDescent="0.25">
      <c r="A327" s="1"/>
      <c r="B327" s="21"/>
      <c r="C327" s="21"/>
      <c r="D327" s="20"/>
      <c r="E327" s="20"/>
      <c r="F327" s="20"/>
      <c r="G327" s="20"/>
      <c r="H327" s="1"/>
      <c r="I327" s="1"/>
      <c r="J327" s="1"/>
      <c r="K327" s="1"/>
      <c r="L327" s="1"/>
      <c r="M327" s="1"/>
      <c r="N327" s="1"/>
      <c r="O327" s="1"/>
      <c r="P327" s="1"/>
      <c r="Q327" s="1"/>
      <c r="R327" s="1"/>
      <c r="S327" s="1"/>
      <c r="T327" s="1"/>
    </row>
    <row r="328" spans="1:20" ht="15.75" customHeight="1" x14ac:dyDescent="0.25">
      <c r="A328" s="1"/>
      <c r="B328" s="21"/>
      <c r="C328" s="21"/>
      <c r="D328" s="20"/>
      <c r="E328" s="20"/>
      <c r="F328" s="20"/>
      <c r="G328" s="20"/>
      <c r="H328" s="1"/>
      <c r="I328" s="1"/>
      <c r="J328" s="1"/>
      <c r="K328" s="1"/>
      <c r="L328" s="1"/>
      <c r="M328" s="1"/>
      <c r="N328" s="1"/>
      <c r="O328" s="1"/>
      <c r="P328" s="1"/>
      <c r="Q328" s="1"/>
      <c r="R328" s="1"/>
      <c r="S328" s="1"/>
      <c r="T328" s="1"/>
    </row>
    <row r="329" spans="1:20" ht="15.75" customHeight="1" x14ac:dyDescent="0.25">
      <c r="A329" s="1"/>
      <c r="B329" s="21"/>
      <c r="C329" s="21"/>
      <c r="D329" s="20"/>
      <c r="E329" s="20"/>
      <c r="F329" s="20"/>
      <c r="G329" s="20"/>
      <c r="H329" s="1"/>
      <c r="I329" s="1"/>
      <c r="J329" s="1"/>
      <c r="K329" s="1"/>
      <c r="L329" s="1"/>
      <c r="M329" s="1"/>
      <c r="N329" s="1"/>
      <c r="O329" s="1"/>
      <c r="P329" s="1"/>
      <c r="Q329" s="1"/>
      <c r="R329" s="1"/>
      <c r="S329" s="1"/>
      <c r="T329" s="1"/>
    </row>
    <row r="330" spans="1:20" ht="15.75" customHeight="1" x14ac:dyDescent="0.25">
      <c r="A330" s="1"/>
      <c r="B330" s="21"/>
      <c r="C330" s="21"/>
      <c r="D330" s="20"/>
      <c r="E330" s="20"/>
      <c r="F330" s="20"/>
      <c r="G330" s="20"/>
      <c r="H330" s="1"/>
      <c r="I330" s="1"/>
      <c r="J330" s="1"/>
      <c r="K330" s="1"/>
      <c r="L330" s="1"/>
      <c r="M330" s="1"/>
      <c r="N330" s="1"/>
      <c r="O330" s="1"/>
      <c r="P330" s="1"/>
      <c r="Q330" s="1"/>
      <c r="R330" s="1"/>
      <c r="S330" s="1"/>
      <c r="T330" s="1"/>
    </row>
    <row r="331" spans="1:20" ht="15.75" customHeight="1" x14ac:dyDescent="0.25">
      <c r="A331" s="1"/>
      <c r="B331" s="21"/>
      <c r="C331" s="21"/>
      <c r="D331" s="20"/>
      <c r="E331" s="20"/>
      <c r="F331" s="20"/>
      <c r="G331" s="20"/>
      <c r="H331" s="1"/>
      <c r="I331" s="1"/>
      <c r="J331" s="1"/>
      <c r="K331" s="1"/>
      <c r="L331" s="1"/>
      <c r="M331" s="1"/>
      <c r="N331" s="1"/>
      <c r="O331" s="1"/>
      <c r="P331" s="1"/>
      <c r="Q331" s="1"/>
      <c r="R331" s="1"/>
      <c r="S331" s="1"/>
      <c r="T331" s="1"/>
    </row>
    <row r="332" spans="1:20" ht="15.75" customHeight="1" x14ac:dyDescent="0.25">
      <c r="A332" s="1"/>
      <c r="B332" s="21"/>
      <c r="C332" s="21"/>
      <c r="D332" s="20"/>
      <c r="E332" s="20"/>
      <c r="F332" s="20"/>
      <c r="G332" s="20"/>
      <c r="H332" s="1"/>
      <c r="I332" s="1"/>
      <c r="J332" s="1"/>
      <c r="K332" s="1"/>
      <c r="L332" s="1"/>
      <c r="M332" s="1"/>
      <c r="N332" s="1"/>
      <c r="O332" s="1"/>
      <c r="P332" s="1"/>
      <c r="Q332" s="1"/>
      <c r="R332" s="1"/>
      <c r="S332" s="1"/>
      <c r="T332" s="1"/>
    </row>
    <row r="333" spans="1:20" ht="15.75" customHeight="1" x14ac:dyDescent="0.25">
      <c r="A333" s="1"/>
      <c r="B333" s="21"/>
      <c r="C333" s="21"/>
      <c r="D333" s="20"/>
      <c r="E333" s="20"/>
      <c r="F333" s="20"/>
      <c r="G333" s="20"/>
      <c r="H333" s="1"/>
      <c r="I333" s="1"/>
      <c r="J333" s="1"/>
      <c r="K333" s="1"/>
      <c r="L333" s="1"/>
      <c r="M333" s="1"/>
      <c r="N333" s="1"/>
      <c r="O333" s="1"/>
      <c r="P333" s="1"/>
      <c r="Q333" s="1"/>
      <c r="R333" s="1"/>
      <c r="S333" s="1"/>
      <c r="T333" s="1"/>
    </row>
    <row r="334" spans="1:20" ht="15.75" customHeight="1" x14ac:dyDescent="0.25">
      <c r="A334" s="1"/>
      <c r="B334" s="21"/>
      <c r="C334" s="21"/>
      <c r="D334" s="20"/>
      <c r="E334" s="20"/>
      <c r="F334" s="20"/>
      <c r="G334" s="20"/>
      <c r="H334" s="1"/>
      <c r="I334" s="1"/>
      <c r="J334" s="1"/>
      <c r="K334" s="1"/>
      <c r="L334" s="1"/>
      <c r="M334" s="1"/>
      <c r="N334" s="1"/>
      <c r="O334" s="1"/>
      <c r="P334" s="1"/>
      <c r="Q334" s="1"/>
      <c r="R334" s="1"/>
      <c r="S334" s="1"/>
      <c r="T334" s="1"/>
    </row>
    <row r="335" spans="1:20" ht="15.75" customHeight="1" x14ac:dyDescent="0.25">
      <c r="A335" s="1"/>
      <c r="B335" s="21"/>
      <c r="C335" s="21"/>
      <c r="D335" s="20"/>
      <c r="E335" s="20"/>
      <c r="F335" s="20"/>
      <c r="G335" s="20"/>
      <c r="H335" s="1"/>
      <c r="I335" s="1"/>
      <c r="J335" s="1"/>
      <c r="K335" s="1"/>
      <c r="L335" s="1"/>
      <c r="M335" s="1"/>
      <c r="N335" s="1"/>
      <c r="O335" s="1"/>
      <c r="P335" s="1"/>
      <c r="Q335" s="1"/>
      <c r="R335" s="1"/>
      <c r="S335" s="1"/>
      <c r="T335" s="1"/>
    </row>
    <row r="336" spans="1:20" ht="15.75" customHeight="1" x14ac:dyDescent="0.25">
      <c r="A336" s="1"/>
      <c r="B336" s="21"/>
      <c r="C336" s="21"/>
      <c r="D336" s="20"/>
      <c r="E336" s="20"/>
      <c r="F336" s="20"/>
      <c r="G336" s="20"/>
      <c r="H336" s="1"/>
      <c r="I336" s="1"/>
      <c r="J336" s="1"/>
      <c r="K336" s="1"/>
      <c r="L336" s="1"/>
      <c r="M336" s="1"/>
      <c r="N336" s="1"/>
      <c r="O336" s="1"/>
      <c r="P336" s="1"/>
      <c r="Q336" s="1"/>
      <c r="R336" s="1"/>
      <c r="S336" s="1"/>
      <c r="T336" s="1"/>
    </row>
    <row r="337" spans="1:20" ht="15.75" customHeight="1" x14ac:dyDescent="0.25">
      <c r="A337" s="1"/>
      <c r="B337" s="21"/>
      <c r="C337" s="21"/>
      <c r="D337" s="20"/>
      <c r="E337" s="20"/>
      <c r="F337" s="20"/>
      <c r="G337" s="20"/>
      <c r="H337" s="1"/>
      <c r="I337" s="1"/>
      <c r="J337" s="1"/>
      <c r="K337" s="1"/>
      <c r="L337" s="1"/>
      <c r="M337" s="1"/>
      <c r="N337" s="1"/>
      <c r="O337" s="1"/>
      <c r="P337" s="1"/>
      <c r="Q337" s="1"/>
      <c r="R337" s="1"/>
      <c r="S337" s="1"/>
      <c r="T337" s="1"/>
    </row>
    <row r="338" spans="1:20" ht="15.75" customHeight="1" x14ac:dyDescent="0.25">
      <c r="A338" s="1"/>
      <c r="B338" s="21"/>
      <c r="C338" s="21"/>
      <c r="D338" s="20"/>
      <c r="E338" s="20"/>
      <c r="F338" s="20"/>
      <c r="G338" s="20"/>
      <c r="H338" s="1"/>
      <c r="I338" s="1"/>
      <c r="J338" s="1"/>
      <c r="K338" s="1"/>
      <c r="L338" s="1"/>
      <c r="M338" s="1"/>
      <c r="N338" s="1"/>
      <c r="O338" s="1"/>
      <c r="P338" s="1"/>
      <c r="Q338" s="1"/>
      <c r="R338" s="1"/>
      <c r="S338" s="1"/>
      <c r="T338" s="1"/>
    </row>
    <row r="339" spans="1:20" ht="15.75" customHeight="1" x14ac:dyDescent="0.25">
      <c r="A339" s="1"/>
      <c r="B339" s="21"/>
      <c r="C339" s="21"/>
      <c r="D339" s="20"/>
      <c r="E339" s="20"/>
      <c r="F339" s="20"/>
      <c r="G339" s="20"/>
      <c r="H339" s="1"/>
      <c r="I339" s="1"/>
      <c r="J339" s="1"/>
      <c r="K339" s="1"/>
      <c r="L339" s="1"/>
      <c r="M339" s="1"/>
      <c r="N339" s="1"/>
      <c r="O339" s="1"/>
      <c r="P339" s="1"/>
      <c r="Q339" s="1"/>
      <c r="R339" s="1"/>
      <c r="S339" s="1"/>
      <c r="T339" s="1"/>
    </row>
    <row r="340" spans="1:20" ht="15.75" customHeight="1" x14ac:dyDescent="0.25">
      <c r="A340" s="1"/>
      <c r="B340" s="21"/>
      <c r="C340" s="21"/>
      <c r="D340" s="20"/>
      <c r="E340" s="20"/>
      <c r="F340" s="20"/>
      <c r="G340" s="20"/>
      <c r="H340" s="1"/>
      <c r="I340" s="1"/>
      <c r="J340" s="1"/>
      <c r="K340" s="1"/>
      <c r="L340" s="1"/>
      <c r="M340" s="1"/>
      <c r="N340" s="1"/>
      <c r="O340" s="1"/>
      <c r="P340" s="1"/>
      <c r="Q340" s="1"/>
      <c r="R340" s="1"/>
      <c r="S340" s="1"/>
      <c r="T340" s="1"/>
    </row>
    <row r="341" spans="1:20" ht="15.75" customHeight="1" x14ac:dyDescent="0.25">
      <c r="A341" s="1"/>
      <c r="B341" s="21"/>
      <c r="C341" s="21"/>
      <c r="D341" s="20"/>
      <c r="E341" s="20"/>
      <c r="F341" s="20"/>
      <c r="G341" s="20"/>
      <c r="H341" s="1"/>
      <c r="I341" s="1"/>
      <c r="J341" s="1"/>
      <c r="K341" s="1"/>
      <c r="L341" s="1"/>
      <c r="M341" s="1"/>
      <c r="N341" s="1"/>
      <c r="O341" s="1"/>
      <c r="P341" s="1"/>
      <c r="Q341" s="1"/>
      <c r="R341" s="1"/>
      <c r="S341" s="1"/>
      <c r="T341" s="1"/>
    </row>
    <row r="342" spans="1:20" ht="15.75" customHeight="1" x14ac:dyDescent="0.25">
      <c r="A342" s="1"/>
      <c r="B342" s="21"/>
      <c r="C342" s="21"/>
      <c r="D342" s="20"/>
      <c r="E342" s="20"/>
      <c r="F342" s="20"/>
      <c r="G342" s="20"/>
      <c r="H342" s="1"/>
      <c r="I342" s="1"/>
      <c r="J342" s="1"/>
      <c r="K342" s="1"/>
      <c r="L342" s="1"/>
      <c r="M342" s="1"/>
      <c r="N342" s="1"/>
      <c r="O342" s="1"/>
      <c r="P342" s="1"/>
      <c r="Q342" s="1"/>
      <c r="R342" s="1"/>
      <c r="S342" s="1"/>
      <c r="T342" s="1"/>
    </row>
    <row r="343" spans="1:20" ht="15.75" customHeight="1" x14ac:dyDescent="0.25">
      <c r="A343" s="1"/>
      <c r="B343" s="21"/>
      <c r="C343" s="21"/>
      <c r="D343" s="20"/>
      <c r="E343" s="20"/>
      <c r="F343" s="20"/>
      <c r="G343" s="20"/>
      <c r="H343" s="1"/>
      <c r="I343" s="1"/>
      <c r="J343" s="1"/>
      <c r="K343" s="1"/>
      <c r="L343" s="1"/>
      <c r="M343" s="1"/>
      <c r="N343" s="1"/>
      <c r="O343" s="1"/>
      <c r="P343" s="1"/>
      <c r="Q343" s="1"/>
      <c r="R343" s="1"/>
      <c r="S343" s="1"/>
      <c r="T343" s="1"/>
    </row>
    <row r="344" spans="1:20" ht="15.75" customHeight="1" x14ac:dyDescent="0.25">
      <c r="A344" s="1"/>
      <c r="B344" s="21"/>
      <c r="C344" s="21"/>
      <c r="D344" s="20"/>
      <c r="E344" s="20"/>
      <c r="F344" s="20"/>
      <c r="G344" s="20"/>
      <c r="H344" s="1"/>
      <c r="I344" s="1"/>
      <c r="J344" s="1"/>
      <c r="K344" s="1"/>
      <c r="L344" s="1"/>
      <c r="M344" s="1"/>
      <c r="N344" s="1"/>
      <c r="O344" s="1"/>
      <c r="P344" s="1"/>
      <c r="Q344" s="1"/>
      <c r="R344" s="1"/>
      <c r="S344" s="1"/>
      <c r="T344" s="1"/>
    </row>
    <row r="345" spans="1:20" ht="15.75" customHeight="1" x14ac:dyDescent="0.25">
      <c r="A345" s="1"/>
      <c r="B345" s="21"/>
      <c r="C345" s="21"/>
      <c r="D345" s="20"/>
      <c r="E345" s="20"/>
      <c r="F345" s="20"/>
      <c r="G345" s="20"/>
      <c r="H345" s="1"/>
      <c r="I345" s="1"/>
      <c r="J345" s="1"/>
      <c r="K345" s="1"/>
      <c r="L345" s="1"/>
      <c r="M345" s="1"/>
      <c r="N345" s="1"/>
      <c r="O345" s="1"/>
      <c r="P345" s="1"/>
      <c r="Q345" s="1"/>
      <c r="R345" s="1"/>
      <c r="S345" s="1"/>
      <c r="T345" s="1"/>
    </row>
    <row r="346" spans="1:20" ht="15.75" customHeight="1" x14ac:dyDescent="0.25">
      <c r="A346" s="1"/>
      <c r="B346" s="21"/>
      <c r="C346" s="21"/>
      <c r="D346" s="20"/>
      <c r="E346" s="20"/>
      <c r="F346" s="20"/>
      <c r="G346" s="20"/>
      <c r="H346" s="1"/>
      <c r="I346" s="1"/>
      <c r="J346" s="1"/>
      <c r="K346" s="1"/>
      <c r="L346" s="1"/>
      <c r="M346" s="1"/>
      <c r="N346" s="1"/>
      <c r="O346" s="1"/>
      <c r="P346" s="1"/>
      <c r="Q346" s="1"/>
      <c r="R346" s="1"/>
      <c r="S346" s="1"/>
      <c r="T346" s="1"/>
    </row>
    <row r="347" spans="1:20" ht="15.75" customHeight="1" x14ac:dyDescent="0.25">
      <c r="A347" s="1"/>
      <c r="B347" s="21"/>
      <c r="C347" s="21"/>
      <c r="D347" s="20"/>
      <c r="E347" s="20"/>
      <c r="F347" s="20"/>
      <c r="G347" s="20"/>
      <c r="H347" s="1"/>
      <c r="I347" s="1"/>
      <c r="J347" s="1"/>
      <c r="K347" s="1"/>
      <c r="L347" s="1"/>
      <c r="M347" s="1"/>
      <c r="N347" s="1"/>
      <c r="O347" s="1"/>
      <c r="P347" s="1"/>
      <c r="Q347" s="1"/>
      <c r="R347" s="1"/>
      <c r="S347" s="1"/>
      <c r="T347" s="1"/>
    </row>
    <row r="348" spans="1:20" ht="15.75" customHeight="1" x14ac:dyDescent="0.25">
      <c r="A348" s="1"/>
      <c r="B348" s="21"/>
      <c r="C348" s="21"/>
      <c r="D348" s="20"/>
      <c r="E348" s="20"/>
      <c r="F348" s="20"/>
      <c r="G348" s="20"/>
      <c r="H348" s="1"/>
      <c r="I348" s="1"/>
      <c r="J348" s="1"/>
      <c r="K348" s="1"/>
      <c r="L348" s="1"/>
      <c r="M348" s="1"/>
      <c r="N348" s="1"/>
      <c r="O348" s="1"/>
      <c r="P348" s="1"/>
      <c r="Q348" s="1"/>
      <c r="R348" s="1"/>
      <c r="S348" s="1"/>
      <c r="T348" s="1"/>
    </row>
    <row r="349" spans="1:20" ht="15.75" customHeight="1" x14ac:dyDescent="0.25">
      <c r="A349" s="1"/>
      <c r="B349" s="21"/>
      <c r="C349" s="21"/>
      <c r="D349" s="20"/>
      <c r="E349" s="20"/>
      <c r="F349" s="20"/>
      <c r="G349" s="20"/>
      <c r="H349" s="1"/>
      <c r="I349" s="1"/>
      <c r="J349" s="1"/>
      <c r="K349" s="1"/>
      <c r="L349" s="1"/>
      <c r="M349" s="1"/>
      <c r="N349" s="1"/>
      <c r="O349" s="1"/>
      <c r="P349" s="1"/>
      <c r="Q349" s="1"/>
      <c r="R349" s="1"/>
      <c r="S349" s="1"/>
      <c r="T349" s="1"/>
    </row>
    <row r="350" spans="1:20" ht="15.75" customHeight="1" x14ac:dyDescent="0.25">
      <c r="A350" s="1"/>
      <c r="B350" s="21"/>
      <c r="C350" s="21"/>
      <c r="D350" s="20"/>
      <c r="E350" s="20"/>
      <c r="F350" s="20"/>
      <c r="G350" s="20"/>
      <c r="H350" s="1"/>
      <c r="I350" s="1"/>
      <c r="J350" s="1"/>
      <c r="K350" s="1"/>
      <c r="L350" s="1"/>
      <c r="M350" s="1"/>
      <c r="N350" s="1"/>
      <c r="O350" s="1"/>
      <c r="P350" s="1"/>
      <c r="Q350" s="1"/>
      <c r="R350" s="1"/>
      <c r="S350" s="1"/>
      <c r="T350" s="1"/>
    </row>
    <row r="351" spans="1:20" ht="15.75" customHeight="1" x14ac:dyDescent="0.25">
      <c r="A351" s="1"/>
      <c r="B351" s="21"/>
      <c r="C351" s="21"/>
      <c r="D351" s="20"/>
      <c r="E351" s="20"/>
      <c r="F351" s="20"/>
      <c r="G351" s="20"/>
      <c r="H351" s="1"/>
      <c r="I351" s="1"/>
      <c r="J351" s="1"/>
      <c r="K351" s="1"/>
      <c r="L351" s="1"/>
      <c r="M351" s="1"/>
      <c r="N351" s="1"/>
      <c r="O351" s="1"/>
      <c r="P351" s="1"/>
      <c r="Q351" s="1"/>
      <c r="R351" s="1"/>
      <c r="S351" s="1"/>
      <c r="T351" s="1"/>
    </row>
    <row r="352" spans="1:20" ht="15.75" customHeight="1" x14ac:dyDescent="0.25">
      <c r="A352" s="1"/>
      <c r="B352" s="21"/>
      <c r="C352" s="21"/>
      <c r="D352" s="20"/>
      <c r="E352" s="20"/>
      <c r="F352" s="20"/>
      <c r="G352" s="20"/>
      <c r="H352" s="1"/>
      <c r="I352" s="1"/>
      <c r="J352" s="1"/>
      <c r="K352" s="1"/>
      <c r="L352" s="1"/>
      <c r="M352" s="1"/>
      <c r="N352" s="1"/>
      <c r="O352" s="1"/>
      <c r="P352" s="1"/>
      <c r="Q352" s="1"/>
      <c r="R352" s="1"/>
      <c r="S352" s="1"/>
      <c r="T352" s="1"/>
    </row>
    <row r="353" spans="1:20" ht="15.75" customHeight="1" x14ac:dyDescent="0.25">
      <c r="A353" s="1"/>
      <c r="B353" s="21"/>
      <c r="C353" s="21"/>
      <c r="D353" s="20"/>
      <c r="E353" s="20"/>
      <c r="F353" s="20"/>
      <c r="G353" s="20"/>
      <c r="H353" s="1"/>
      <c r="I353" s="1"/>
      <c r="J353" s="1"/>
      <c r="K353" s="1"/>
      <c r="L353" s="1"/>
      <c r="M353" s="1"/>
      <c r="N353" s="1"/>
      <c r="O353" s="1"/>
      <c r="P353" s="1"/>
      <c r="Q353" s="1"/>
      <c r="R353" s="1"/>
      <c r="S353" s="1"/>
      <c r="T353" s="1"/>
    </row>
    <row r="354" spans="1:20" ht="15.75" customHeight="1" x14ac:dyDescent="0.25">
      <c r="A354" s="1"/>
      <c r="B354" s="21"/>
      <c r="C354" s="21"/>
      <c r="D354" s="20"/>
      <c r="E354" s="20"/>
      <c r="F354" s="20"/>
      <c r="G354" s="20"/>
      <c r="H354" s="1"/>
      <c r="I354" s="1"/>
      <c r="J354" s="1"/>
      <c r="K354" s="1"/>
      <c r="L354" s="1"/>
      <c r="M354" s="1"/>
      <c r="N354" s="1"/>
      <c r="O354" s="1"/>
      <c r="P354" s="1"/>
      <c r="Q354" s="1"/>
      <c r="R354" s="1"/>
      <c r="S354" s="1"/>
      <c r="T354" s="1"/>
    </row>
    <row r="355" spans="1:20" ht="15.75" customHeight="1" x14ac:dyDescent="0.25">
      <c r="A355" s="1"/>
      <c r="B355" s="21"/>
      <c r="C355" s="21"/>
      <c r="D355" s="20"/>
      <c r="E355" s="20"/>
      <c r="F355" s="20"/>
      <c r="G355" s="20"/>
      <c r="H355" s="1"/>
      <c r="I355" s="1"/>
      <c r="J355" s="1"/>
      <c r="K355" s="1"/>
      <c r="L355" s="1"/>
      <c r="M355" s="1"/>
      <c r="N355" s="1"/>
      <c r="O355" s="1"/>
      <c r="P355" s="1"/>
      <c r="Q355" s="1"/>
      <c r="R355" s="1"/>
      <c r="S355" s="1"/>
      <c r="T355" s="1"/>
    </row>
    <row r="356" spans="1:20" ht="15.75" customHeight="1" x14ac:dyDescent="0.25">
      <c r="A356" s="1"/>
      <c r="B356" s="21"/>
      <c r="C356" s="21"/>
      <c r="D356" s="20"/>
      <c r="E356" s="20"/>
      <c r="F356" s="20"/>
      <c r="G356" s="20"/>
      <c r="H356" s="1"/>
      <c r="I356" s="1"/>
      <c r="J356" s="1"/>
      <c r="K356" s="1"/>
      <c r="L356" s="1"/>
      <c r="M356" s="1"/>
      <c r="N356" s="1"/>
      <c r="O356" s="1"/>
      <c r="P356" s="1"/>
      <c r="Q356" s="1"/>
      <c r="R356" s="1"/>
      <c r="S356" s="1"/>
      <c r="T356" s="1"/>
    </row>
    <row r="357" spans="1:20" ht="15.75" customHeight="1" x14ac:dyDescent="0.25">
      <c r="A357" s="1"/>
      <c r="B357" s="21"/>
      <c r="C357" s="21"/>
      <c r="D357" s="20"/>
      <c r="E357" s="20"/>
      <c r="F357" s="20"/>
      <c r="G357" s="20"/>
      <c r="H357" s="1"/>
      <c r="I357" s="1"/>
      <c r="J357" s="1"/>
      <c r="K357" s="1"/>
      <c r="L357" s="1"/>
      <c r="M357" s="1"/>
      <c r="N357" s="1"/>
      <c r="O357" s="1"/>
      <c r="P357" s="1"/>
      <c r="Q357" s="1"/>
      <c r="R357" s="1"/>
      <c r="S357" s="1"/>
      <c r="T357" s="1"/>
    </row>
    <row r="358" spans="1:20" ht="15.75" customHeight="1" x14ac:dyDescent="0.25">
      <c r="A358" s="1"/>
      <c r="B358" s="21"/>
      <c r="C358" s="21"/>
      <c r="D358" s="20"/>
      <c r="E358" s="20"/>
      <c r="F358" s="20"/>
      <c r="G358" s="20"/>
      <c r="H358" s="1"/>
      <c r="I358" s="1"/>
      <c r="J358" s="1"/>
      <c r="K358" s="1"/>
      <c r="L358" s="1"/>
      <c r="M358" s="1"/>
      <c r="N358" s="1"/>
      <c r="O358" s="1"/>
      <c r="P358" s="1"/>
      <c r="Q358" s="1"/>
      <c r="R358" s="1"/>
      <c r="S358" s="1"/>
      <c r="T358" s="1"/>
    </row>
    <row r="359" spans="1:20" ht="15.75" customHeight="1" x14ac:dyDescent="0.25">
      <c r="A359" s="1"/>
      <c r="B359" s="21"/>
      <c r="C359" s="21"/>
      <c r="D359" s="20"/>
      <c r="E359" s="20"/>
      <c r="F359" s="20"/>
      <c r="G359" s="20"/>
      <c r="H359" s="1"/>
      <c r="I359" s="1"/>
      <c r="J359" s="1"/>
      <c r="K359" s="1"/>
      <c r="L359" s="1"/>
      <c r="M359" s="1"/>
      <c r="N359" s="1"/>
      <c r="O359" s="1"/>
      <c r="P359" s="1"/>
      <c r="Q359" s="1"/>
      <c r="R359" s="1"/>
      <c r="S359" s="1"/>
      <c r="T359" s="1"/>
    </row>
    <row r="360" spans="1:20" ht="15.75" customHeight="1" x14ac:dyDescent="0.25">
      <c r="A360" s="1"/>
      <c r="B360" s="21"/>
      <c r="C360" s="21"/>
      <c r="D360" s="20"/>
      <c r="E360" s="20"/>
      <c r="F360" s="20"/>
      <c r="G360" s="20"/>
      <c r="H360" s="1"/>
      <c r="I360" s="1"/>
      <c r="J360" s="1"/>
      <c r="K360" s="1"/>
      <c r="L360" s="1"/>
      <c r="M360" s="1"/>
      <c r="N360" s="1"/>
      <c r="O360" s="1"/>
      <c r="P360" s="1"/>
      <c r="Q360" s="1"/>
      <c r="R360" s="1"/>
      <c r="S360" s="1"/>
      <c r="T360" s="1"/>
    </row>
    <row r="361" spans="1:20" ht="15.75" customHeight="1" x14ac:dyDescent="0.25">
      <c r="A361" s="1"/>
      <c r="B361" s="21"/>
      <c r="C361" s="21"/>
      <c r="D361" s="20"/>
      <c r="E361" s="20"/>
      <c r="F361" s="20"/>
      <c r="G361" s="20"/>
      <c r="H361" s="1"/>
      <c r="I361" s="1"/>
      <c r="J361" s="1"/>
      <c r="K361" s="1"/>
      <c r="L361" s="1"/>
      <c r="M361" s="1"/>
      <c r="N361" s="1"/>
      <c r="O361" s="1"/>
      <c r="P361" s="1"/>
      <c r="Q361" s="1"/>
      <c r="R361" s="1"/>
      <c r="S361" s="1"/>
      <c r="T361" s="1"/>
    </row>
    <row r="362" spans="1:20" ht="15.75" customHeight="1" x14ac:dyDescent="0.25">
      <c r="A362" s="1"/>
      <c r="B362" s="21"/>
      <c r="C362" s="21"/>
      <c r="D362" s="20"/>
      <c r="E362" s="20"/>
      <c r="F362" s="20"/>
      <c r="G362" s="20"/>
      <c r="H362" s="1"/>
      <c r="I362" s="1"/>
      <c r="J362" s="1"/>
      <c r="K362" s="1"/>
      <c r="L362" s="1"/>
      <c r="M362" s="1"/>
      <c r="N362" s="1"/>
      <c r="O362" s="1"/>
      <c r="P362" s="1"/>
      <c r="Q362" s="1"/>
      <c r="R362" s="1"/>
      <c r="S362" s="1"/>
      <c r="T362" s="1"/>
    </row>
    <row r="363" spans="1:20" ht="15.75" customHeight="1" x14ac:dyDescent="0.25">
      <c r="A363" s="1"/>
      <c r="B363" s="21"/>
      <c r="C363" s="21"/>
      <c r="D363" s="20"/>
      <c r="E363" s="20"/>
      <c r="F363" s="20"/>
      <c r="G363" s="20"/>
      <c r="H363" s="1"/>
      <c r="I363" s="1"/>
      <c r="J363" s="1"/>
      <c r="K363" s="1"/>
      <c r="L363" s="1"/>
      <c r="M363" s="1"/>
      <c r="N363" s="1"/>
      <c r="O363" s="1"/>
      <c r="P363" s="1"/>
      <c r="Q363" s="1"/>
      <c r="R363" s="1"/>
      <c r="S363" s="1"/>
      <c r="T363" s="1"/>
    </row>
    <row r="364" spans="1:20" ht="15.75" customHeight="1" x14ac:dyDescent="0.25">
      <c r="A364" s="1"/>
      <c r="B364" s="21"/>
      <c r="C364" s="21"/>
      <c r="D364" s="20"/>
      <c r="E364" s="20"/>
      <c r="F364" s="20"/>
      <c r="G364" s="20"/>
      <c r="H364" s="1"/>
      <c r="I364" s="1"/>
      <c r="J364" s="1"/>
      <c r="K364" s="1"/>
      <c r="L364" s="1"/>
      <c r="M364" s="1"/>
      <c r="N364" s="1"/>
      <c r="O364" s="1"/>
      <c r="P364" s="1"/>
      <c r="Q364" s="1"/>
      <c r="R364" s="1"/>
      <c r="S364" s="1"/>
      <c r="T364" s="1"/>
    </row>
    <row r="365" spans="1:20" ht="15.75" customHeight="1" x14ac:dyDescent="0.25">
      <c r="A365" s="1"/>
      <c r="B365" s="21"/>
      <c r="C365" s="21"/>
      <c r="D365" s="20"/>
      <c r="E365" s="20"/>
      <c r="F365" s="20"/>
      <c r="G365" s="20"/>
      <c r="H365" s="1"/>
      <c r="I365" s="1"/>
      <c r="J365" s="1"/>
      <c r="K365" s="1"/>
      <c r="L365" s="1"/>
      <c r="M365" s="1"/>
      <c r="N365" s="1"/>
      <c r="O365" s="1"/>
      <c r="P365" s="1"/>
      <c r="Q365" s="1"/>
      <c r="R365" s="1"/>
      <c r="S365" s="1"/>
      <c r="T365" s="1"/>
    </row>
    <row r="366" spans="1:20" ht="15.75" customHeight="1" x14ac:dyDescent="0.25">
      <c r="A366" s="1"/>
      <c r="B366" s="21"/>
      <c r="C366" s="21"/>
      <c r="D366" s="20"/>
      <c r="E366" s="20"/>
      <c r="F366" s="20"/>
      <c r="G366" s="20"/>
      <c r="H366" s="1"/>
      <c r="I366" s="1"/>
      <c r="J366" s="1"/>
      <c r="K366" s="1"/>
      <c r="L366" s="1"/>
      <c r="M366" s="1"/>
      <c r="N366" s="1"/>
      <c r="O366" s="1"/>
      <c r="P366" s="1"/>
      <c r="Q366" s="1"/>
      <c r="R366" s="1"/>
      <c r="S366" s="1"/>
      <c r="T366" s="1"/>
    </row>
    <row r="367" spans="1:20" ht="15.75" customHeight="1" x14ac:dyDescent="0.25">
      <c r="A367" s="1"/>
      <c r="B367" s="21"/>
      <c r="C367" s="21"/>
      <c r="D367" s="20"/>
      <c r="E367" s="20"/>
      <c r="F367" s="20"/>
      <c r="G367" s="20"/>
      <c r="H367" s="1"/>
      <c r="I367" s="1"/>
      <c r="J367" s="1"/>
      <c r="K367" s="1"/>
      <c r="L367" s="1"/>
      <c r="M367" s="1"/>
      <c r="N367" s="1"/>
      <c r="O367" s="1"/>
      <c r="P367" s="1"/>
      <c r="Q367" s="1"/>
      <c r="R367" s="1"/>
      <c r="S367" s="1"/>
      <c r="T367" s="1"/>
    </row>
    <row r="368" spans="1:20" ht="15.75" customHeight="1" x14ac:dyDescent="0.25">
      <c r="A368" s="1"/>
      <c r="B368" s="21"/>
      <c r="C368" s="21"/>
      <c r="D368" s="20"/>
      <c r="E368" s="20"/>
      <c r="F368" s="20"/>
      <c r="G368" s="20"/>
      <c r="H368" s="1"/>
      <c r="I368" s="1"/>
      <c r="J368" s="1"/>
      <c r="K368" s="1"/>
      <c r="L368" s="1"/>
      <c r="M368" s="1"/>
      <c r="N368" s="1"/>
      <c r="O368" s="1"/>
      <c r="P368" s="1"/>
      <c r="Q368" s="1"/>
      <c r="R368" s="1"/>
      <c r="S368" s="1"/>
      <c r="T368" s="1"/>
    </row>
    <row r="369" spans="1:20" ht="15.75" customHeight="1" x14ac:dyDescent="0.25">
      <c r="A369" s="1"/>
      <c r="B369" s="21"/>
      <c r="C369" s="21"/>
      <c r="D369" s="20"/>
      <c r="E369" s="20"/>
      <c r="F369" s="20"/>
      <c r="G369" s="20"/>
      <c r="H369" s="1"/>
      <c r="I369" s="1"/>
      <c r="J369" s="1"/>
      <c r="K369" s="1"/>
      <c r="L369" s="1"/>
      <c r="M369" s="1"/>
      <c r="N369" s="1"/>
      <c r="O369" s="1"/>
      <c r="P369" s="1"/>
      <c r="Q369" s="1"/>
      <c r="R369" s="1"/>
      <c r="S369" s="1"/>
      <c r="T369" s="1"/>
    </row>
    <row r="370" spans="1:20" ht="15.75" customHeight="1" x14ac:dyDescent="0.25">
      <c r="A370" s="1"/>
      <c r="B370" s="21"/>
      <c r="C370" s="21"/>
      <c r="D370" s="20"/>
      <c r="E370" s="20"/>
      <c r="F370" s="20"/>
      <c r="G370" s="20"/>
      <c r="H370" s="1"/>
      <c r="I370" s="1"/>
      <c r="J370" s="1"/>
      <c r="K370" s="1"/>
      <c r="L370" s="1"/>
      <c r="M370" s="1"/>
      <c r="N370" s="1"/>
      <c r="O370" s="1"/>
      <c r="P370" s="1"/>
      <c r="Q370" s="1"/>
      <c r="R370" s="1"/>
      <c r="S370" s="1"/>
      <c r="T370" s="1"/>
    </row>
    <row r="371" spans="1:20" ht="15.75" customHeight="1" x14ac:dyDescent="0.25">
      <c r="A371" s="1"/>
      <c r="B371" s="21"/>
      <c r="C371" s="21"/>
      <c r="D371" s="20"/>
      <c r="E371" s="20"/>
      <c r="F371" s="20"/>
      <c r="G371" s="20"/>
      <c r="H371" s="1"/>
      <c r="I371" s="1"/>
      <c r="J371" s="1"/>
      <c r="K371" s="1"/>
      <c r="L371" s="1"/>
      <c r="M371" s="1"/>
      <c r="N371" s="1"/>
      <c r="O371" s="1"/>
      <c r="P371" s="1"/>
      <c r="Q371" s="1"/>
      <c r="R371" s="1"/>
      <c r="S371" s="1"/>
      <c r="T371" s="1"/>
    </row>
    <row r="372" spans="1:20" ht="15.75" customHeight="1" x14ac:dyDescent="0.25">
      <c r="A372" s="1"/>
      <c r="B372" s="21"/>
      <c r="C372" s="21"/>
      <c r="D372" s="20"/>
      <c r="E372" s="20"/>
      <c r="F372" s="20"/>
      <c r="G372" s="20"/>
      <c r="H372" s="1"/>
      <c r="I372" s="1"/>
      <c r="J372" s="1"/>
      <c r="K372" s="1"/>
      <c r="L372" s="1"/>
      <c r="M372" s="1"/>
      <c r="N372" s="1"/>
      <c r="O372" s="1"/>
      <c r="P372" s="1"/>
      <c r="Q372" s="1"/>
      <c r="R372" s="1"/>
      <c r="S372" s="1"/>
      <c r="T372" s="1"/>
    </row>
    <row r="373" spans="1:20" ht="15.75" customHeight="1" x14ac:dyDescent="0.25">
      <c r="A373" s="1"/>
      <c r="B373" s="21"/>
      <c r="C373" s="21"/>
      <c r="D373" s="20"/>
      <c r="E373" s="20"/>
      <c r="F373" s="20"/>
      <c r="G373" s="20"/>
      <c r="H373" s="1"/>
      <c r="I373" s="1"/>
      <c r="J373" s="1"/>
      <c r="K373" s="1"/>
      <c r="L373" s="1"/>
      <c r="M373" s="1"/>
      <c r="N373" s="1"/>
      <c r="O373" s="1"/>
      <c r="P373" s="1"/>
      <c r="Q373" s="1"/>
      <c r="R373" s="1"/>
      <c r="S373" s="1"/>
      <c r="T373" s="1"/>
    </row>
    <row r="374" spans="1:20" ht="15.75" customHeight="1" x14ac:dyDescent="0.25">
      <c r="A374" s="1"/>
      <c r="B374" s="21"/>
      <c r="C374" s="21"/>
      <c r="D374" s="20"/>
      <c r="E374" s="20"/>
      <c r="F374" s="20"/>
      <c r="G374" s="20"/>
      <c r="H374" s="1"/>
      <c r="I374" s="1"/>
      <c r="J374" s="1"/>
      <c r="K374" s="1"/>
      <c r="L374" s="1"/>
      <c r="M374" s="1"/>
      <c r="N374" s="1"/>
      <c r="O374" s="1"/>
      <c r="P374" s="1"/>
      <c r="Q374" s="1"/>
      <c r="R374" s="1"/>
      <c r="S374" s="1"/>
      <c r="T374" s="1"/>
    </row>
    <row r="375" spans="1:20" ht="15.75" customHeight="1" x14ac:dyDescent="0.25">
      <c r="A375" s="1"/>
      <c r="B375" s="21"/>
      <c r="C375" s="21"/>
      <c r="D375" s="20"/>
      <c r="E375" s="20"/>
      <c r="F375" s="20"/>
      <c r="G375" s="20"/>
      <c r="H375" s="1"/>
      <c r="I375" s="1"/>
      <c r="J375" s="1"/>
      <c r="K375" s="1"/>
      <c r="L375" s="1"/>
      <c r="M375" s="1"/>
      <c r="N375" s="1"/>
      <c r="O375" s="1"/>
      <c r="P375" s="1"/>
      <c r="Q375" s="1"/>
      <c r="R375" s="1"/>
      <c r="S375" s="1"/>
      <c r="T375" s="1"/>
    </row>
    <row r="376" spans="1:20" ht="15.75" customHeight="1" x14ac:dyDescent="0.25">
      <c r="A376" s="1"/>
      <c r="B376" s="21"/>
      <c r="C376" s="21"/>
      <c r="D376" s="20"/>
      <c r="E376" s="20"/>
      <c r="F376" s="20"/>
      <c r="G376" s="20"/>
      <c r="H376" s="1"/>
      <c r="I376" s="1"/>
      <c r="J376" s="1"/>
      <c r="K376" s="1"/>
      <c r="L376" s="1"/>
      <c r="M376" s="1"/>
      <c r="N376" s="1"/>
      <c r="O376" s="1"/>
      <c r="P376" s="1"/>
      <c r="Q376" s="1"/>
      <c r="R376" s="1"/>
      <c r="S376" s="1"/>
      <c r="T376" s="1"/>
    </row>
    <row r="377" spans="1:20" ht="15.75" customHeight="1" x14ac:dyDescent="0.25">
      <c r="A377" s="1"/>
      <c r="B377" s="21"/>
      <c r="C377" s="21"/>
      <c r="D377" s="20"/>
      <c r="E377" s="20"/>
      <c r="F377" s="20"/>
      <c r="G377" s="20"/>
      <c r="H377" s="1"/>
      <c r="I377" s="1"/>
      <c r="J377" s="1"/>
      <c r="K377" s="1"/>
      <c r="L377" s="1"/>
      <c r="M377" s="1"/>
      <c r="N377" s="1"/>
      <c r="O377" s="1"/>
      <c r="P377" s="1"/>
      <c r="Q377" s="1"/>
      <c r="R377" s="1"/>
      <c r="S377" s="1"/>
      <c r="T377" s="1"/>
    </row>
    <row r="378" spans="1:20" ht="15.75" customHeight="1" x14ac:dyDescent="0.25">
      <c r="A378" s="1"/>
      <c r="B378" s="21"/>
      <c r="C378" s="21"/>
      <c r="D378" s="20"/>
      <c r="E378" s="20"/>
      <c r="F378" s="20"/>
      <c r="G378" s="20"/>
      <c r="H378" s="1"/>
      <c r="I378" s="1"/>
      <c r="J378" s="1"/>
      <c r="K378" s="1"/>
      <c r="L378" s="1"/>
      <c r="M378" s="1"/>
      <c r="N378" s="1"/>
      <c r="O378" s="1"/>
      <c r="P378" s="1"/>
      <c r="Q378" s="1"/>
      <c r="R378" s="1"/>
      <c r="S378" s="1"/>
      <c r="T378" s="1"/>
    </row>
    <row r="379" spans="1:20" ht="15.75" customHeight="1" x14ac:dyDescent="0.25">
      <c r="A379" s="1"/>
      <c r="B379" s="21"/>
      <c r="C379" s="21"/>
      <c r="D379" s="20"/>
      <c r="E379" s="20"/>
      <c r="F379" s="20"/>
      <c r="G379" s="20"/>
      <c r="H379" s="1"/>
      <c r="I379" s="1"/>
      <c r="J379" s="1"/>
      <c r="K379" s="1"/>
      <c r="L379" s="1"/>
      <c r="M379" s="1"/>
      <c r="N379" s="1"/>
      <c r="O379" s="1"/>
      <c r="P379" s="1"/>
      <c r="Q379" s="1"/>
      <c r="R379" s="1"/>
      <c r="S379" s="1"/>
      <c r="T379" s="1"/>
    </row>
    <row r="380" spans="1:20" ht="15.75" customHeight="1" x14ac:dyDescent="0.25">
      <c r="A380" s="1"/>
      <c r="B380" s="21"/>
      <c r="C380" s="21"/>
      <c r="D380" s="20"/>
      <c r="E380" s="20"/>
      <c r="F380" s="20"/>
      <c r="G380" s="20"/>
      <c r="H380" s="1"/>
      <c r="I380" s="1"/>
      <c r="J380" s="1"/>
      <c r="K380" s="1"/>
      <c r="L380" s="1"/>
      <c r="M380" s="1"/>
      <c r="N380" s="1"/>
      <c r="O380" s="1"/>
      <c r="P380" s="1"/>
      <c r="Q380" s="1"/>
      <c r="R380" s="1"/>
      <c r="S380" s="1"/>
      <c r="T380" s="1"/>
    </row>
    <row r="381" spans="1:20" ht="15.75" customHeight="1" x14ac:dyDescent="0.25">
      <c r="A381" s="1"/>
      <c r="B381" s="21"/>
      <c r="C381" s="21"/>
      <c r="D381" s="20"/>
      <c r="E381" s="20"/>
      <c r="F381" s="20"/>
      <c r="G381" s="20"/>
      <c r="H381" s="1"/>
      <c r="I381" s="1"/>
      <c r="J381" s="1"/>
      <c r="K381" s="1"/>
      <c r="L381" s="1"/>
      <c r="M381" s="1"/>
      <c r="N381" s="1"/>
      <c r="O381" s="1"/>
      <c r="P381" s="1"/>
      <c r="Q381" s="1"/>
      <c r="R381" s="1"/>
      <c r="S381" s="1"/>
      <c r="T381" s="1"/>
    </row>
    <row r="382" spans="1:20" ht="15.75" customHeight="1" x14ac:dyDescent="0.25">
      <c r="A382" s="1"/>
      <c r="B382" s="21"/>
      <c r="C382" s="21"/>
      <c r="D382" s="20"/>
      <c r="E382" s="20"/>
      <c r="F382" s="20"/>
      <c r="G382" s="20"/>
      <c r="H382" s="1"/>
      <c r="I382" s="1"/>
      <c r="J382" s="1"/>
      <c r="K382" s="1"/>
      <c r="L382" s="1"/>
      <c r="M382" s="1"/>
      <c r="N382" s="1"/>
      <c r="O382" s="1"/>
      <c r="P382" s="1"/>
      <c r="Q382" s="1"/>
      <c r="R382" s="1"/>
      <c r="S382" s="1"/>
      <c r="T382" s="1"/>
    </row>
    <row r="383" spans="1:20" ht="15.75" customHeight="1" x14ac:dyDescent="0.25">
      <c r="A383" s="1"/>
      <c r="B383" s="21"/>
      <c r="C383" s="21"/>
      <c r="D383" s="20"/>
      <c r="E383" s="20"/>
      <c r="F383" s="20"/>
      <c r="G383" s="20"/>
      <c r="H383" s="1"/>
      <c r="I383" s="1"/>
      <c r="J383" s="1"/>
      <c r="K383" s="1"/>
      <c r="L383" s="1"/>
      <c r="M383" s="1"/>
      <c r="N383" s="1"/>
      <c r="O383" s="1"/>
      <c r="P383" s="1"/>
      <c r="Q383" s="1"/>
      <c r="R383" s="1"/>
      <c r="S383" s="1"/>
      <c r="T383" s="1"/>
    </row>
    <row r="384" spans="1:20" ht="15.75" customHeight="1" x14ac:dyDescent="0.25">
      <c r="A384" s="1"/>
      <c r="B384" s="21"/>
      <c r="C384" s="21"/>
      <c r="D384" s="20"/>
      <c r="E384" s="20"/>
      <c r="F384" s="20"/>
      <c r="G384" s="20"/>
      <c r="H384" s="1"/>
      <c r="I384" s="1"/>
      <c r="J384" s="1"/>
      <c r="K384" s="1"/>
      <c r="L384" s="1"/>
      <c r="M384" s="1"/>
      <c r="N384" s="1"/>
      <c r="O384" s="1"/>
      <c r="P384" s="1"/>
      <c r="Q384" s="1"/>
      <c r="R384" s="1"/>
      <c r="S384" s="1"/>
      <c r="T384" s="1"/>
    </row>
    <row r="385" spans="1:20" ht="15.75" customHeight="1" x14ac:dyDescent="0.25">
      <c r="A385" s="1"/>
      <c r="B385" s="21"/>
      <c r="C385" s="21"/>
      <c r="D385" s="20"/>
      <c r="E385" s="20"/>
      <c r="F385" s="20"/>
      <c r="G385" s="20"/>
      <c r="H385" s="1"/>
      <c r="I385" s="1"/>
      <c r="J385" s="1"/>
      <c r="K385" s="1"/>
      <c r="L385" s="1"/>
      <c r="M385" s="1"/>
      <c r="N385" s="1"/>
      <c r="O385" s="1"/>
      <c r="P385" s="1"/>
      <c r="Q385" s="1"/>
      <c r="R385" s="1"/>
      <c r="S385" s="1"/>
      <c r="T385" s="1"/>
    </row>
    <row r="386" spans="1:20" ht="15.75" customHeight="1" x14ac:dyDescent="0.25">
      <c r="A386" s="1"/>
      <c r="B386" s="21"/>
      <c r="C386" s="21"/>
      <c r="D386" s="20"/>
      <c r="E386" s="20"/>
      <c r="F386" s="20"/>
      <c r="G386" s="20"/>
      <c r="H386" s="1"/>
      <c r="I386" s="1"/>
      <c r="J386" s="1"/>
      <c r="K386" s="1"/>
      <c r="L386" s="1"/>
      <c r="M386" s="1"/>
      <c r="N386" s="1"/>
      <c r="O386" s="1"/>
      <c r="P386" s="1"/>
      <c r="Q386" s="1"/>
      <c r="R386" s="1"/>
      <c r="S386" s="1"/>
      <c r="T386" s="1"/>
    </row>
    <row r="387" spans="1:20" ht="15.75" customHeight="1" x14ac:dyDescent="0.25">
      <c r="A387" s="1"/>
      <c r="B387" s="21"/>
      <c r="C387" s="21"/>
      <c r="D387" s="20"/>
      <c r="E387" s="20"/>
      <c r="F387" s="20"/>
      <c r="G387" s="20"/>
      <c r="H387" s="1"/>
      <c r="I387" s="1"/>
      <c r="J387" s="1"/>
      <c r="K387" s="1"/>
      <c r="L387" s="1"/>
      <c r="M387" s="1"/>
      <c r="N387" s="1"/>
      <c r="O387" s="1"/>
      <c r="P387" s="1"/>
      <c r="Q387" s="1"/>
      <c r="R387" s="1"/>
      <c r="S387" s="1"/>
      <c r="T387" s="1"/>
    </row>
    <row r="388" spans="1:20" ht="15.75" customHeight="1" x14ac:dyDescent="0.25">
      <c r="A388" s="1"/>
      <c r="B388" s="21"/>
      <c r="C388" s="21"/>
      <c r="D388" s="20"/>
      <c r="E388" s="20"/>
      <c r="F388" s="20"/>
      <c r="G388" s="20"/>
      <c r="H388" s="1"/>
      <c r="I388" s="1"/>
      <c r="J388" s="1"/>
      <c r="K388" s="1"/>
      <c r="L388" s="1"/>
      <c r="M388" s="1"/>
      <c r="N388" s="1"/>
      <c r="O388" s="1"/>
      <c r="P388" s="1"/>
      <c r="Q388" s="1"/>
      <c r="R388" s="1"/>
      <c r="S388" s="1"/>
      <c r="T388" s="1"/>
    </row>
    <row r="389" spans="1:20" ht="15.75" customHeight="1" x14ac:dyDescent="0.25">
      <c r="A389" s="1"/>
      <c r="B389" s="21"/>
      <c r="C389" s="21"/>
      <c r="D389" s="20"/>
      <c r="E389" s="20"/>
      <c r="F389" s="20"/>
      <c r="G389" s="20"/>
      <c r="H389" s="1"/>
      <c r="I389" s="1"/>
      <c r="J389" s="1"/>
      <c r="K389" s="1"/>
      <c r="L389" s="1"/>
      <c r="M389" s="1"/>
      <c r="N389" s="1"/>
      <c r="O389" s="1"/>
      <c r="P389" s="1"/>
      <c r="Q389" s="1"/>
      <c r="R389" s="1"/>
      <c r="S389" s="1"/>
      <c r="T389" s="1"/>
    </row>
    <row r="390" spans="1:20" ht="15.75" customHeight="1" x14ac:dyDescent="0.25">
      <c r="A390" s="1"/>
      <c r="B390" s="21"/>
      <c r="C390" s="21"/>
      <c r="D390" s="20"/>
      <c r="E390" s="20"/>
      <c r="F390" s="20"/>
      <c r="G390" s="20"/>
      <c r="H390" s="1"/>
      <c r="I390" s="1"/>
      <c r="J390" s="1"/>
      <c r="K390" s="1"/>
      <c r="L390" s="1"/>
      <c r="M390" s="1"/>
      <c r="N390" s="1"/>
      <c r="O390" s="1"/>
      <c r="P390" s="1"/>
      <c r="Q390" s="1"/>
      <c r="R390" s="1"/>
      <c r="S390" s="1"/>
      <c r="T390" s="1"/>
    </row>
    <row r="391" spans="1:20" ht="15.75" customHeight="1" x14ac:dyDescent="0.25">
      <c r="A391" s="1"/>
      <c r="B391" s="21"/>
      <c r="C391" s="21"/>
      <c r="D391" s="20"/>
      <c r="E391" s="20"/>
      <c r="F391" s="20"/>
      <c r="G391" s="20"/>
      <c r="H391" s="1"/>
      <c r="I391" s="1"/>
      <c r="J391" s="1"/>
      <c r="K391" s="1"/>
      <c r="L391" s="1"/>
      <c r="M391" s="1"/>
      <c r="N391" s="1"/>
      <c r="O391" s="1"/>
      <c r="P391" s="1"/>
      <c r="Q391" s="1"/>
      <c r="R391" s="1"/>
      <c r="S391" s="1"/>
      <c r="T391" s="1"/>
    </row>
    <row r="392" spans="1:20" ht="15.75" customHeight="1" x14ac:dyDescent="0.25">
      <c r="A392" s="1"/>
      <c r="B392" s="21"/>
      <c r="C392" s="21"/>
      <c r="D392" s="20"/>
      <c r="E392" s="20"/>
      <c r="F392" s="20"/>
      <c r="G392" s="20"/>
      <c r="H392" s="1"/>
      <c r="I392" s="1"/>
      <c r="J392" s="1"/>
      <c r="K392" s="1"/>
      <c r="L392" s="1"/>
      <c r="M392" s="1"/>
      <c r="N392" s="1"/>
      <c r="O392" s="1"/>
      <c r="P392" s="1"/>
      <c r="Q392" s="1"/>
      <c r="R392" s="1"/>
      <c r="S392" s="1"/>
      <c r="T392" s="1"/>
    </row>
    <row r="393" spans="1:20" ht="15.75" customHeight="1" x14ac:dyDescent="0.25">
      <c r="A393" s="1"/>
      <c r="B393" s="21"/>
      <c r="C393" s="21"/>
      <c r="D393" s="20"/>
      <c r="E393" s="20"/>
      <c r="F393" s="20"/>
      <c r="G393" s="20"/>
      <c r="H393" s="1"/>
      <c r="I393" s="1"/>
      <c r="J393" s="1"/>
      <c r="K393" s="1"/>
      <c r="L393" s="1"/>
      <c r="M393" s="1"/>
      <c r="N393" s="1"/>
      <c r="O393" s="1"/>
      <c r="P393" s="1"/>
      <c r="Q393" s="1"/>
      <c r="R393" s="1"/>
      <c r="S393" s="1"/>
      <c r="T393" s="1"/>
    </row>
    <row r="394" spans="1:20" ht="15.75" customHeight="1" x14ac:dyDescent="0.25">
      <c r="A394" s="1"/>
      <c r="B394" s="21"/>
      <c r="C394" s="21"/>
      <c r="D394" s="20"/>
      <c r="E394" s="20"/>
      <c r="F394" s="20"/>
      <c r="G394" s="20"/>
      <c r="H394" s="1"/>
      <c r="I394" s="1"/>
      <c r="J394" s="1"/>
      <c r="K394" s="1"/>
      <c r="L394" s="1"/>
      <c r="M394" s="1"/>
      <c r="N394" s="1"/>
      <c r="O394" s="1"/>
      <c r="P394" s="1"/>
      <c r="Q394" s="1"/>
      <c r="R394" s="1"/>
      <c r="S394" s="1"/>
      <c r="T394" s="1"/>
    </row>
    <row r="395" spans="1:20" ht="15.75" customHeight="1" x14ac:dyDescent="0.25">
      <c r="A395" s="1"/>
      <c r="B395" s="21"/>
      <c r="C395" s="21"/>
      <c r="D395" s="20"/>
      <c r="E395" s="20"/>
      <c r="F395" s="20"/>
      <c r="G395" s="20"/>
      <c r="H395" s="1"/>
      <c r="I395" s="1"/>
      <c r="J395" s="1"/>
      <c r="K395" s="1"/>
      <c r="L395" s="1"/>
      <c r="M395" s="1"/>
      <c r="N395" s="1"/>
      <c r="O395" s="1"/>
      <c r="P395" s="1"/>
      <c r="Q395" s="1"/>
      <c r="R395" s="1"/>
      <c r="S395" s="1"/>
      <c r="T395" s="1"/>
    </row>
    <row r="396" spans="1:20" ht="15.75" customHeight="1" x14ac:dyDescent="0.25">
      <c r="A396" s="1"/>
      <c r="B396" s="21"/>
      <c r="C396" s="21"/>
      <c r="D396" s="20"/>
      <c r="E396" s="20"/>
      <c r="F396" s="20"/>
      <c r="G396" s="20"/>
      <c r="H396" s="1"/>
      <c r="I396" s="1"/>
      <c r="J396" s="1"/>
      <c r="K396" s="1"/>
      <c r="L396" s="1"/>
      <c r="M396" s="1"/>
      <c r="N396" s="1"/>
      <c r="O396" s="1"/>
      <c r="P396" s="1"/>
      <c r="Q396" s="1"/>
      <c r="R396" s="1"/>
      <c r="S396" s="1"/>
      <c r="T396" s="1"/>
    </row>
    <row r="397" spans="1:20" ht="15.75" customHeight="1" x14ac:dyDescent="0.25">
      <c r="A397" s="1"/>
      <c r="B397" s="21"/>
      <c r="C397" s="21"/>
      <c r="D397" s="20"/>
      <c r="E397" s="20"/>
      <c r="F397" s="20"/>
      <c r="G397" s="20"/>
      <c r="H397" s="1"/>
      <c r="I397" s="1"/>
      <c r="J397" s="1"/>
      <c r="K397" s="1"/>
      <c r="L397" s="1"/>
      <c r="M397" s="1"/>
      <c r="N397" s="1"/>
      <c r="O397" s="1"/>
      <c r="P397" s="1"/>
      <c r="Q397" s="1"/>
      <c r="R397" s="1"/>
      <c r="S397" s="1"/>
      <c r="T397" s="1"/>
    </row>
    <row r="398" spans="1:20" ht="15.75" customHeight="1" x14ac:dyDescent="0.25">
      <c r="A398" s="1"/>
      <c r="B398" s="21"/>
      <c r="C398" s="21"/>
      <c r="D398" s="20"/>
      <c r="E398" s="20"/>
      <c r="F398" s="20"/>
      <c r="G398" s="20"/>
      <c r="H398" s="1"/>
      <c r="I398" s="1"/>
      <c r="J398" s="1"/>
      <c r="K398" s="1"/>
      <c r="L398" s="1"/>
      <c r="M398" s="1"/>
      <c r="N398" s="1"/>
      <c r="O398" s="1"/>
      <c r="P398" s="1"/>
      <c r="Q398" s="1"/>
      <c r="R398" s="1"/>
      <c r="S398" s="1"/>
      <c r="T398" s="1"/>
    </row>
    <row r="399" spans="1:20" ht="15.75" customHeight="1" x14ac:dyDescent="0.25">
      <c r="A399" s="1"/>
      <c r="B399" s="21"/>
      <c r="C399" s="21"/>
      <c r="D399" s="20"/>
      <c r="E399" s="20"/>
      <c r="F399" s="20"/>
      <c r="G399" s="20"/>
      <c r="H399" s="1"/>
      <c r="I399" s="1"/>
      <c r="J399" s="1"/>
      <c r="K399" s="1"/>
      <c r="L399" s="1"/>
      <c r="M399" s="1"/>
      <c r="N399" s="1"/>
      <c r="O399" s="1"/>
      <c r="P399" s="1"/>
      <c r="Q399" s="1"/>
      <c r="R399" s="1"/>
      <c r="S399" s="1"/>
      <c r="T399" s="1"/>
    </row>
    <row r="400" spans="1:20" ht="15.75" customHeight="1" x14ac:dyDescent="0.25">
      <c r="A400" s="1"/>
      <c r="B400" s="21"/>
      <c r="C400" s="21"/>
      <c r="D400" s="20"/>
      <c r="E400" s="20"/>
      <c r="F400" s="20"/>
      <c r="G400" s="20"/>
      <c r="H400" s="1"/>
      <c r="I400" s="1"/>
      <c r="J400" s="1"/>
      <c r="K400" s="1"/>
      <c r="L400" s="1"/>
      <c r="M400" s="1"/>
      <c r="N400" s="1"/>
      <c r="O400" s="1"/>
      <c r="P400" s="1"/>
      <c r="Q400" s="1"/>
      <c r="R400" s="1"/>
      <c r="S400" s="1"/>
      <c r="T400" s="1"/>
    </row>
    <row r="401" spans="1:20" ht="15.75" customHeight="1" x14ac:dyDescent="0.25">
      <c r="A401" s="1"/>
      <c r="B401" s="21"/>
      <c r="C401" s="21"/>
      <c r="D401" s="20"/>
      <c r="E401" s="20"/>
      <c r="F401" s="20"/>
      <c r="G401" s="20"/>
      <c r="H401" s="1"/>
      <c r="I401" s="1"/>
      <c r="J401" s="1"/>
      <c r="K401" s="1"/>
      <c r="L401" s="1"/>
      <c r="M401" s="1"/>
      <c r="N401" s="1"/>
      <c r="O401" s="1"/>
      <c r="P401" s="1"/>
      <c r="Q401" s="1"/>
      <c r="R401" s="1"/>
      <c r="S401" s="1"/>
      <c r="T401" s="1"/>
    </row>
    <row r="402" spans="1:20" ht="15.75" customHeight="1" x14ac:dyDescent="0.25">
      <c r="A402" s="1"/>
      <c r="B402" s="21"/>
      <c r="C402" s="21"/>
      <c r="D402" s="20"/>
      <c r="E402" s="20"/>
      <c r="F402" s="20"/>
      <c r="G402" s="20"/>
      <c r="H402" s="1"/>
      <c r="I402" s="1"/>
      <c r="J402" s="1"/>
      <c r="K402" s="1"/>
      <c r="L402" s="1"/>
      <c r="M402" s="1"/>
      <c r="N402" s="1"/>
      <c r="O402" s="1"/>
      <c r="P402" s="1"/>
      <c r="Q402" s="1"/>
      <c r="R402" s="1"/>
      <c r="S402" s="1"/>
      <c r="T402" s="1"/>
    </row>
    <row r="403" spans="1:20" ht="15.75" customHeight="1" x14ac:dyDescent="0.25">
      <c r="A403" s="1"/>
      <c r="B403" s="21"/>
      <c r="C403" s="21"/>
      <c r="D403" s="20"/>
      <c r="E403" s="20"/>
      <c r="F403" s="20"/>
      <c r="G403" s="20"/>
      <c r="H403" s="1"/>
      <c r="I403" s="1"/>
      <c r="J403" s="1"/>
      <c r="K403" s="1"/>
      <c r="L403" s="1"/>
      <c r="M403" s="1"/>
      <c r="N403" s="1"/>
      <c r="O403" s="1"/>
      <c r="P403" s="1"/>
      <c r="Q403" s="1"/>
      <c r="R403" s="1"/>
      <c r="S403" s="1"/>
      <c r="T403" s="1"/>
    </row>
    <row r="404" spans="1:20" ht="15.75" customHeight="1" x14ac:dyDescent="0.25">
      <c r="A404" s="1"/>
      <c r="B404" s="21"/>
      <c r="C404" s="21"/>
      <c r="D404" s="20"/>
      <c r="E404" s="20"/>
      <c r="F404" s="20"/>
      <c r="G404" s="20"/>
      <c r="H404" s="1"/>
      <c r="I404" s="1"/>
      <c r="J404" s="1"/>
      <c r="K404" s="1"/>
      <c r="L404" s="1"/>
      <c r="M404" s="1"/>
      <c r="N404" s="1"/>
      <c r="O404" s="1"/>
      <c r="P404" s="1"/>
      <c r="Q404" s="1"/>
      <c r="R404" s="1"/>
      <c r="S404" s="1"/>
      <c r="T404" s="1"/>
    </row>
    <row r="405" spans="1:20" ht="15.75" customHeight="1" x14ac:dyDescent="0.25">
      <c r="A405" s="1"/>
      <c r="B405" s="21"/>
      <c r="C405" s="21"/>
      <c r="D405" s="20"/>
      <c r="E405" s="20"/>
      <c r="F405" s="20"/>
      <c r="G405" s="20"/>
      <c r="H405" s="1"/>
      <c r="I405" s="1"/>
      <c r="J405" s="1"/>
      <c r="K405" s="1"/>
      <c r="L405" s="1"/>
      <c r="M405" s="1"/>
      <c r="N405" s="1"/>
      <c r="O405" s="1"/>
      <c r="P405" s="1"/>
      <c r="Q405" s="1"/>
      <c r="R405" s="1"/>
      <c r="S405" s="1"/>
      <c r="T405" s="1"/>
    </row>
    <row r="406" spans="1:20" ht="15.75" customHeight="1" x14ac:dyDescent="0.25">
      <c r="A406" s="1"/>
      <c r="B406" s="21"/>
      <c r="C406" s="21"/>
      <c r="D406" s="20"/>
      <c r="E406" s="20"/>
      <c r="F406" s="20"/>
      <c r="G406" s="20"/>
      <c r="H406" s="1"/>
      <c r="I406" s="1"/>
      <c r="J406" s="1"/>
      <c r="K406" s="1"/>
      <c r="L406" s="1"/>
      <c r="M406" s="1"/>
      <c r="N406" s="1"/>
      <c r="O406" s="1"/>
      <c r="P406" s="1"/>
      <c r="Q406" s="1"/>
      <c r="R406" s="1"/>
      <c r="S406" s="1"/>
      <c r="T406" s="1"/>
    </row>
    <row r="407" spans="1:20" ht="15.75" customHeight="1" x14ac:dyDescent="0.25">
      <c r="A407" s="1"/>
      <c r="B407" s="21"/>
      <c r="C407" s="21"/>
      <c r="D407" s="20"/>
      <c r="E407" s="20"/>
      <c r="F407" s="20"/>
      <c r="G407" s="20"/>
      <c r="H407" s="1"/>
      <c r="I407" s="1"/>
      <c r="J407" s="1"/>
      <c r="K407" s="1"/>
      <c r="L407" s="1"/>
      <c r="M407" s="1"/>
      <c r="N407" s="1"/>
      <c r="O407" s="1"/>
      <c r="P407" s="1"/>
      <c r="Q407" s="1"/>
      <c r="R407" s="1"/>
      <c r="S407" s="1"/>
      <c r="T407" s="1"/>
    </row>
    <row r="408" spans="1:20" ht="15.75" customHeight="1" x14ac:dyDescent="0.25">
      <c r="A408" s="1"/>
      <c r="B408" s="21"/>
      <c r="C408" s="21"/>
      <c r="D408" s="20"/>
      <c r="E408" s="20"/>
      <c r="F408" s="20"/>
      <c r="G408" s="20"/>
      <c r="H408" s="1"/>
      <c r="I408" s="1"/>
      <c r="J408" s="1"/>
      <c r="K408" s="1"/>
      <c r="L408" s="1"/>
      <c r="M408" s="1"/>
      <c r="N408" s="1"/>
      <c r="O408" s="1"/>
      <c r="P408" s="1"/>
      <c r="Q408" s="1"/>
      <c r="R408" s="1"/>
      <c r="S408" s="1"/>
      <c r="T408" s="1"/>
    </row>
    <row r="409" spans="1:20" ht="15.75" customHeight="1" x14ac:dyDescent="0.25">
      <c r="A409" s="1"/>
      <c r="B409" s="21"/>
      <c r="C409" s="21"/>
      <c r="D409" s="20"/>
      <c r="E409" s="20"/>
      <c r="F409" s="20"/>
      <c r="G409" s="20"/>
      <c r="H409" s="1"/>
      <c r="I409" s="1"/>
      <c r="J409" s="1"/>
      <c r="K409" s="1"/>
      <c r="L409" s="1"/>
      <c r="M409" s="1"/>
      <c r="N409" s="1"/>
      <c r="O409" s="1"/>
      <c r="P409" s="1"/>
      <c r="Q409" s="1"/>
      <c r="R409" s="1"/>
      <c r="S409" s="1"/>
      <c r="T409" s="1"/>
    </row>
    <row r="410" spans="1:20" ht="15.75" customHeight="1" x14ac:dyDescent="0.25">
      <c r="A410" s="1"/>
      <c r="B410" s="21"/>
      <c r="C410" s="21"/>
      <c r="D410" s="20"/>
      <c r="E410" s="20"/>
      <c r="F410" s="20"/>
      <c r="G410" s="20"/>
      <c r="H410" s="1"/>
      <c r="I410" s="1"/>
      <c r="J410" s="1"/>
      <c r="K410" s="1"/>
      <c r="L410" s="1"/>
      <c r="M410" s="1"/>
      <c r="N410" s="1"/>
      <c r="O410" s="1"/>
      <c r="P410" s="1"/>
      <c r="Q410" s="1"/>
      <c r="R410" s="1"/>
      <c r="S410" s="1"/>
      <c r="T410" s="1"/>
    </row>
    <row r="411" spans="1:20" ht="15.75" customHeight="1" x14ac:dyDescent="0.25">
      <c r="A411" s="1"/>
      <c r="B411" s="21"/>
      <c r="C411" s="21"/>
      <c r="D411" s="20"/>
      <c r="E411" s="20"/>
      <c r="F411" s="20"/>
      <c r="G411" s="20"/>
      <c r="H411" s="1"/>
      <c r="I411" s="1"/>
      <c r="J411" s="1"/>
      <c r="K411" s="1"/>
      <c r="L411" s="1"/>
      <c r="M411" s="1"/>
      <c r="N411" s="1"/>
      <c r="O411" s="1"/>
      <c r="P411" s="1"/>
      <c r="Q411" s="1"/>
      <c r="R411" s="1"/>
      <c r="S411" s="1"/>
      <c r="T411" s="1"/>
    </row>
    <row r="412" spans="1:20" ht="15.75" customHeight="1" x14ac:dyDescent="0.25">
      <c r="A412" s="1"/>
      <c r="B412" s="21"/>
      <c r="C412" s="21"/>
      <c r="D412" s="20"/>
      <c r="E412" s="20"/>
      <c r="F412" s="20"/>
      <c r="G412" s="20"/>
      <c r="H412" s="1"/>
      <c r="I412" s="1"/>
      <c r="J412" s="1"/>
      <c r="K412" s="1"/>
      <c r="L412" s="1"/>
      <c r="M412" s="1"/>
      <c r="N412" s="1"/>
      <c r="O412" s="1"/>
      <c r="P412" s="1"/>
      <c r="Q412" s="1"/>
      <c r="R412" s="1"/>
      <c r="S412" s="1"/>
      <c r="T412" s="1"/>
    </row>
    <row r="413" spans="1:20" ht="15.75" customHeight="1" x14ac:dyDescent="0.25">
      <c r="A413" s="1"/>
      <c r="B413" s="21"/>
      <c r="C413" s="21"/>
      <c r="D413" s="20"/>
      <c r="E413" s="20"/>
      <c r="F413" s="20"/>
      <c r="G413" s="20"/>
      <c r="H413" s="1"/>
      <c r="I413" s="1"/>
      <c r="J413" s="1"/>
      <c r="K413" s="1"/>
      <c r="L413" s="1"/>
      <c r="M413" s="1"/>
      <c r="N413" s="1"/>
      <c r="O413" s="1"/>
      <c r="P413" s="1"/>
      <c r="Q413" s="1"/>
      <c r="R413" s="1"/>
      <c r="S413" s="1"/>
      <c r="T413" s="1"/>
    </row>
    <row r="414" spans="1:20" ht="15.75" customHeight="1" x14ac:dyDescent="0.25">
      <c r="A414" s="1"/>
      <c r="B414" s="21"/>
      <c r="C414" s="21"/>
      <c r="D414" s="20"/>
      <c r="E414" s="20"/>
      <c r="F414" s="20"/>
      <c r="G414" s="20"/>
      <c r="H414" s="1"/>
      <c r="I414" s="1"/>
      <c r="J414" s="1"/>
      <c r="K414" s="1"/>
      <c r="L414" s="1"/>
      <c r="M414" s="1"/>
      <c r="N414" s="1"/>
      <c r="O414" s="1"/>
      <c r="P414" s="1"/>
      <c r="Q414" s="1"/>
      <c r="R414" s="1"/>
      <c r="S414" s="1"/>
      <c r="T414" s="1"/>
    </row>
    <row r="415" spans="1:20" ht="15.75" customHeight="1" x14ac:dyDescent="0.25">
      <c r="A415" s="1"/>
      <c r="B415" s="21"/>
      <c r="C415" s="21"/>
      <c r="D415" s="20"/>
      <c r="E415" s="20"/>
      <c r="F415" s="20"/>
      <c r="G415" s="20"/>
      <c r="H415" s="1"/>
      <c r="I415" s="1"/>
      <c r="J415" s="1"/>
      <c r="K415" s="1"/>
      <c r="L415" s="1"/>
      <c r="M415" s="1"/>
      <c r="N415" s="1"/>
      <c r="O415" s="1"/>
      <c r="P415" s="1"/>
      <c r="Q415" s="1"/>
      <c r="R415" s="1"/>
      <c r="S415" s="1"/>
      <c r="T415" s="1"/>
    </row>
    <row r="416" spans="1:20" ht="15.75" customHeight="1" x14ac:dyDescent="0.25">
      <c r="A416" s="1"/>
      <c r="B416" s="21"/>
      <c r="C416" s="21"/>
      <c r="D416" s="20"/>
      <c r="E416" s="20"/>
      <c r="F416" s="20"/>
      <c r="G416" s="20"/>
      <c r="H416" s="1"/>
      <c r="I416" s="1"/>
      <c r="J416" s="1"/>
      <c r="K416" s="1"/>
      <c r="L416" s="1"/>
      <c r="M416" s="1"/>
      <c r="N416" s="1"/>
      <c r="O416" s="1"/>
      <c r="P416" s="1"/>
      <c r="Q416" s="1"/>
      <c r="R416" s="1"/>
      <c r="S416" s="1"/>
      <c r="T416" s="1"/>
    </row>
    <row r="417" spans="1:20" ht="15.75" customHeight="1" x14ac:dyDescent="0.25">
      <c r="A417" s="1"/>
      <c r="B417" s="21"/>
      <c r="C417" s="21"/>
      <c r="D417" s="20"/>
      <c r="E417" s="20"/>
      <c r="F417" s="20"/>
      <c r="G417" s="20"/>
      <c r="H417" s="1"/>
      <c r="I417" s="1"/>
      <c r="J417" s="1"/>
      <c r="K417" s="1"/>
      <c r="L417" s="1"/>
      <c r="M417" s="1"/>
      <c r="N417" s="1"/>
      <c r="O417" s="1"/>
      <c r="P417" s="1"/>
      <c r="Q417" s="1"/>
      <c r="R417" s="1"/>
      <c r="S417" s="1"/>
      <c r="T417" s="1"/>
    </row>
    <row r="418" spans="1:20" ht="15.75" customHeight="1" x14ac:dyDescent="0.25">
      <c r="A418" s="1"/>
      <c r="B418" s="21"/>
      <c r="C418" s="21"/>
      <c r="D418" s="20"/>
      <c r="E418" s="20"/>
      <c r="F418" s="20"/>
      <c r="G418" s="20"/>
      <c r="H418" s="1"/>
      <c r="I418" s="1"/>
      <c r="J418" s="1"/>
      <c r="K418" s="1"/>
      <c r="L418" s="1"/>
      <c r="M418" s="1"/>
      <c r="N418" s="1"/>
      <c r="O418" s="1"/>
      <c r="P418" s="1"/>
      <c r="Q418" s="1"/>
      <c r="R418" s="1"/>
      <c r="S418" s="1"/>
      <c r="T418" s="1"/>
    </row>
    <row r="419" spans="1:20" ht="15.75" customHeight="1" x14ac:dyDescent="0.25">
      <c r="A419" s="1"/>
      <c r="B419" s="21"/>
      <c r="C419" s="21"/>
      <c r="D419" s="20"/>
      <c r="E419" s="20"/>
      <c r="F419" s="20"/>
      <c r="G419" s="20"/>
      <c r="H419" s="1"/>
      <c r="I419" s="1"/>
      <c r="J419" s="1"/>
      <c r="K419" s="1"/>
      <c r="L419" s="1"/>
      <c r="M419" s="1"/>
      <c r="N419" s="1"/>
      <c r="O419" s="1"/>
      <c r="P419" s="1"/>
      <c r="Q419" s="1"/>
      <c r="R419" s="1"/>
      <c r="S419" s="1"/>
      <c r="T419" s="1"/>
    </row>
    <row r="420" spans="1:20" ht="15.75" customHeight="1" x14ac:dyDescent="0.25">
      <c r="A420" s="1"/>
      <c r="B420" s="21"/>
      <c r="C420" s="21"/>
      <c r="D420" s="20"/>
      <c r="E420" s="20"/>
      <c r="F420" s="20"/>
      <c r="G420" s="20"/>
      <c r="H420" s="1"/>
      <c r="I420" s="1"/>
      <c r="J420" s="1"/>
      <c r="K420" s="1"/>
      <c r="L420" s="1"/>
      <c r="M420" s="1"/>
      <c r="N420" s="1"/>
      <c r="O420" s="1"/>
      <c r="P420" s="1"/>
      <c r="Q420" s="1"/>
      <c r="R420" s="1"/>
      <c r="S420" s="1"/>
      <c r="T420" s="1"/>
    </row>
    <row r="421" spans="1:20" ht="15.75" customHeight="1" x14ac:dyDescent="0.25">
      <c r="A421" s="1"/>
      <c r="B421" s="21"/>
      <c r="C421" s="21"/>
      <c r="D421" s="20"/>
      <c r="E421" s="20"/>
      <c r="F421" s="20"/>
      <c r="G421" s="20"/>
      <c r="H421" s="1"/>
      <c r="I421" s="1"/>
      <c r="J421" s="1"/>
      <c r="K421" s="1"/>
      <c r="L421" s="1"/>
      <c r="M421" s="1"/>
      <c r="N421" s="1"/>
      <c r="O421" s="1"/>
      <c r="P421" s="1"/>
      <c r="Q421" s="1"/>
      <c r="R421" s="1"/>
      <c r="S421" s="1"/>
      <c r="T421" s="1"/>
    </row>
    <row r="422" spans="1:20" ht="15.75" customHeight="1" x14ac:dyDescent="0.25">
      <c r="A422" s="1"/>
      <c r="B422" s="21"/>
      <c r="C422" s="21"/>
      <c r="D422" s="20"/>
      <c r="E422" s="20"/>
      <c r="F422" s="20"/>
      <c r="G422" s="20"/>
      <c r="H422" s="1"/>
      <c r="I422" s="1"/>
      <c r="J422" s="1"/>
      <c r="K422" s="1"/>
      <c r="L422" s="1"/>
      <c r="M422" s="1"/>
      <c r="N422" s="1"/>
      <c r="O422" s="1"/>
      <c r="P422" s="1"/>
      <c r="Q422" s="1"/>
      <c r="R422" s="1"/>
      <c r="S422" s="1"/>
      <c r="T422" s="1"/>
    </row>
    <row r="423" spans="1:20" ht="15.75" customHeight="1" x14ac:dyDescent="0.25">
      <c r="A423" s="1"/>
      <c r="B423" s="21"/>
      <c r="C423" s="21"/>
      <c r="D423" s="20"/>
      <c r="E423" s="20"/>
      <c r="F423" s="20"/>
      <c r="G423" s="20"/>
      <c r="H423" s="1"/>
      <c r="I423" s="1"/>
      <c r="J423" s="1"/>
      <c r="K423" s="1"/>
      <c r="L423" s="1"/>
      <c r="M423" s="1"/>
      <c r="N423" s="1"/>
      <c r="O423" s="1"/>
      <c r="P423" s="1"/>
      <c r="Q423" s="1"/>
      <c r="R423" s="1"/>
      <c r="S423" s="1"/>
      <c r="T423" s="1"/>
    </row>
    <row r="424" spans="1:20" ht="15.75" customHeight="1" x14ac:dyDescent="0.25">
      <c r="A424" s="1"/>
      <c r="B424" s="21"/>
      <c r="C424" s="21"/>
      <c r="D424" s="20"/>
      <c r="E424" s="20"/>
      <c r="F424" s="20"/>
      <c r="G424" s="20"/>
      <c r="H424" s="1"/>
      <c r="I424" s="1"/>
      <c r="J424" s="1"/>
      <c r="K424" s="1"/>
      <c r="L424" s="1"/>
      <c r="M424" s="1"/>
      <c r="N424" s="1"/>
      <c r="O424" s="1"/>
      <c r="P424" s="1"/>
      <c r="Q424" s="1"/>
      <c r="R424" s="1"/>
      <c r="S424" s="1"/>
      <c r="T424" s="1"/>
    </row>
    <row r="425" spans="1:20" ht="15.75" customHeight="1" x14ac:dyDescent="0.25">
      <c r="A425" s="1"/>
      <c r="B425" s="21"/>
      <c r="C425" s="21"/>
      <c r="D425" s="20"/>
      <c r="E425" s="20"/>
      <c r="F425" s="20"/>
      <c r="G425" s="20"/>
      <c r="H425" s="1"/>
      <c r="I425" s="1"/>
      <c r="J425" s="1"/>
      <c r="K425" s="1"/>
      <c r="L425" s="1"/>
      <c r="M425" s="1"/>
      <c r="N425" s="1"/>
      <c r="O425" s="1"/>
      <c r="P425" s="1"/>
      <c r="Q425" s="1"/>
      <c r="R425" s="1"/>
      <c r="S425" s="1"/>
      <c r="T425" s="1"/>
    </row>
    <row r="426" spans="1:20" ht="15.75" customHeight="1" x14ac:dyDescent="0.25">
      <c r="A426" s="1"/>
      <c r="B426" s="21"/>
      <c r="C426" s="21"/>
      <c r="D426" s="20"/>
      <c r="E426" s="20"/>
      <c r="F426" s="20"/>
      <c r="G426" s="20"/>
      <c r="H426" s="1"/>
      <c r="I426" s="1"/>
      <c r="J426" s="1"/>
      <c r="K426" s="1"/>
      <c r="L426" s="1"/>
      <c r="M426" s="1"/>
      <c r="N426" s="1"/>
      <c r="O426" s="1"/>
      <c r="P426" s="1"/>
      <c r="Q426" s="1"/>
      <c r="R426" s="1"/>
      <c r="S426" s="1"/>
      <c r="T426" s="1"/>
    </row>
    <row r="427" spans="1:20" ht="15.75" customHeight="1" x14ac:dyDescent="0.25">
      <c r="A427" s="1"/>
      <c r="B427" s="21"/>
      <c r="C427" s="21"/>
      <c r="D427" s="20"/>
      <c r="E427" s="20"/>
      <c r="F427" s="20"/>
      <c r="G427" s="20"/>
      <c r="H427" s="1"/>
      <c r="I427" s="1"/>
      <c r="J427" s="1"/>
      <c r="K427" s="1"/>
      <c r="L427" s="1"/>
      <c r="M427" s="1"/>
      <c r="N427" s="1"/>
      <c r="O427" s="1"/>
      <c r="P427" s="1"/>
      <c r="Q427" s="1"/>
      <c r="R427" s="1"/>
      <c r="S427" s="1"/>
      <c r="T427" s="1"/>
    </row>
    <row r="428" spans="1:20" ht="15.75" customHeight="1" x14ac:dyDescent="0.25">
      <c r="A428" s="1"/>
      <c r="B428" s="21"/>
      <c r="C428" s="21"/>
      <c r="D428" s="20"/>
      <c r="E428" s="20"/>
      <c r="F428" s="20"/>
      <c r="G428" s="20"/>
      <c r="H428" s="1"/>
      <c r="I428" s="1"/>
      <c r="J428" s="1"/>
      <c r="K428" s="1"/>
      <c r="L428" s="1"/>
      <c r="M428" s="1"/>
      <c r="N428" s="1"/>
      <c r="O428" s="1"/>
      <c r="P428" s="1"/>
      <c r="Q428" s="1"/>
      <c r="R428" s="1"/>
      <c r="S428" s="1"/>
      <c r="T428" s="1"/>
    </row>
    <row r="429" spans="1:20" ht="15.75" customHeight="1" x14ac:dyDescent="0.25">
      <c r="A429" s="1"/>
      <c r="B429" s="21"/>
      <c r="C429" s="21"/>
      <c r="D429" s="20"/>
      <c r="E429" s="20"/>
      <c r="F429" s="20"/>
      <c r="G429" s="20"/>
      <c r="H429" s="1"/>
      <c r="I429" s="1"/>
      <c r="J429" s="1"/>
      <c r="K429" s="1"/>
      <c r="L429" s="1"/>
      <c r="M429" s="1"/>
      <c r="N429" s="1"/>
      <c r="O429" s="1"/>
      <c r="P429" s="1"/>
      <c r="Q429" s="1"/>
      <c r="R429" s="1"/>
      <c r="S429" s="1"/>
      <c r="T429" s="1"/>
    </row>
    <row r="430" spans="1:20" ht="15.75" customHeight="1" x14ac:dyDescent="0.25">
      <c r="A430" s="1"/>
      <c r="B430" s="21"/>
      <c r="C430" s="21"/>
      <c r="D430" s="20"/>
      <c r="E430" s="20"/>
      <c r="F430" s="20"/>
      <c r="G430" s="20"/>
      <c r="H430" s="1"/>
      <c r="I430" s="1"/>
      <c r="J430" s="1"/>
      <c r="K430" s="1"/>
      <c r="L430" s="1"/>
      <c r="M430" s="1"/>
      <c r="N430" s="1"/>
      <c r="O430" s="1"/>
      <c r="P430" s="1"/>
      <c r="Q430" s="1"/>
      <c r="R430" s="1"/>
      <c r="S430" s="1"/>
      <c r="T430" s="1"/>
    </row>
    <row r="431" spans="1:20" ht="15.75" customHeight="1" x14ac:dyDescent="0.25">
      <c r="A431" s="1"/>
      <c r="B431" s="21"/>
      <c r="C431" s="21"/>
      <c r="D431" s="20"/>
      <c r="E431" s="20"/>
      <c r="F431" s="20"/>
      <c r="G431" s="20"/>
      <c r="H431" s="1"/>
      <c r="I431" s="1"/>
      <c r="J431" s="1"/>
      <c r="K431" s="1"/>
      <c r="L431" s="1"/>
      <c r="M431" s="1"/>
      <c r="N431" s="1"/>
      <c r="O431" s="1"/>
      <c r="P431" s="1"/>
      <c r="Q431" s="1"/>
      <c r="R431" s="1"/>
      <c r="S431" s="1"/>
      <c r="T431" s="1"/>
    </row>
    <row r="432" spans="1:20" ht="15.75" customHeight="1" x14ac:dyDescent="0.25">
      <c r="A432" s="1"/>
      <c r="B432" s="21"/>
      <c r="C432" s="21"/>
      <c r="D432" s="20"/>
      <c r="E432" s="20"/>
      <c r="F432" s="20"/>
      <c r="G432" s="20"/>
      <c r="H432" s="1"/>
      <c r="I432" s="1"/>
      <c r="J432" s="1"/>
      <c r="K432" s="1"/>
      <c r="L432" s="1"/>
      <c r="M432" s="1"/>
      <c r="N432" s="1"/>
      <c r="O432" s="1"/>
      <c r="P432" s="1"/>
      <c r="Q432" s="1"/>
      <c r="R432" s="1"/>
      <c r="S432" s="1"/>
      <c r="T432" s="1"/>
    </row>
    <row r="433" spans="1:20" ht="15.75" customHeight="1" x14ac:dyDescent="0.25">
      <c r="A433" s="1"/>
      <c r="B433" s="21"/>
      <c r="C433" s="21"/>
      <c r="D433" s="20"/>
      <c r="E433" s="20"/>
      <c r="F433" s="20"/>
      <c r="G433" s="20"/>
      <c r="H433" s="1"/>
      <c r="I433" s="1"/>
      <c r="J433" s="1"/>
      <c r="K433" s="1"/>
      <c r="L433" s="1"/>
      <c r="M433" s="1"/>
      <c r="N433" s="1"/>
      <c r="O433" s="1"/>
      <c r="P433" s="1"/>
      <c r="Q433" s="1"/>
      <c r="R433" s="1"/>
      <c r="S433" s="1"/>
      <c r="T433" s="1"/>
    </row>
    <row r="434" spans="1:20" ht="15.75" customHeight="1" x14ac:dyDescent="0.25">
      <c r="A434" s="1"/>
      <c r="B434" s="21"/>
      <c r="C434" s="21"/>
      <c r="D434" s="20"/>
      <c r="E434" s="20"/>
      <c r="F434" s="20"/>
      <c r="G434" s="20"/>
      <c r="H434" s="1"/>
      <c r="I434" s="1"/>
      <c r="J434" s="1"/>
      <c r="K434" s="1"/>
      <c r="L434" s="1"/>
      <c r="M434" s="1"/>
      <c r="N434" s="1"/>
      <c r="O434" s="1"/>
      <c r="P434" s="1"/>
      <c r="Q434" s="1"/>
      <c r="R434" s="1"/>
      <c r="S434" s="1"/>
      <c r="T434" s="1"/>
    </row>
    <row r="435" spans="1:20" ht="15.75" customHeight="1" x14ac:dyDescent="0.25">
      <c r="A435" s="1"/>
      <c r="B435" s="21"/>
      <c r="C435" s="21"/>
      <c r="D435" s="20"/>
      <c r="E435" s="20"/>
      <c r="F435" s="20"/>
      <c r="G435" s="20"/>
      <c r="H435" s="1"/>
      <c r="I435" s="1"/>
      <c r="J435" s="1"/>
      <c r="K435" s="1"/>
      <c r="L435" s="1"/>
      <c r="M435" s="1"/>
      <c r="N435" s="1"/>
      <c r="O435" s="1"/>
      <c r="P435" s="1"/>
      <c r="Q435" s="1"/>
      <c r="R435" s="1"/>
      <c r="S435" s="1"/>
      <c r="T435" s="1"/>
    </row>
    <row r="436" spans="1:20" ht="15.75" customHeight="1" x14ac:dyDescent="0.25">
      <c r="A436" s="1"/>
      <c r="B436" s="21"/>
      <c r="C436" s="21"/>
      <c r="D436" s="20"/>
      <c r="E436" s="20"/>
      <c r="F436" s="20"/>
      <c r="G436" s="20"/>
      <c r="H436" s="1"/>
      <c r="I436" s="1"/>
      <c r="J436" s="1"/>
      <c r="K436" s="1"/>
      <c r="L436" s="1"/>
      <c r="M436" s="1"/>
      <c r="N436" s="1"/>
      <c r="O436" s="1"/>
      <c r="P436" s="1"/>
      <c r="Q436" s="1"/>
      <c r="R436" s="1"/>
      <c r="S436" s="1"/>
      <c r="T436" s="1"/>
    </row>
    <row r="437" spans="1:20" ht="15.75" customHeight="1" x14ac:dyDescent="0.25">
      <c r="A437" s="1"/>
      <c r="B437" s="21"/>
      <c r="C437" s="21"/>
      <c r="D437" s="20"/>
      <c r="E437" s="20"/>
      <c r="F437" s="20"/>
      <c r="G437" s="20"/>
      <c r="H437" s="1"/>
      <c r="I437" s="1"/>
      <c r="J437" s="1"/>
      <c r="K437" s="1"/>
      <c r="L437" s="1"/>
      <c r="M437" s="1"/>
      <c r="N437" s="1"/>
      <c r="O437" s="1"/>
      <c r="P437" s="1"/>
      <c r="Q437" s="1"/>
      <c r="R437" s="1"/>
      <c r="S437" s="1"/>
      <c r="T437" s="1"/>
    </row>
    <row r="438" spans="1:20" ht="15.75" customHeight="1" x14ac:dyDescent="0.25">
      <c r="A438" s="1"/>
      <c r="B438" s="21"/>
      <c r="C438" s="21"/>
      <c r="D438" s="20"/>
      <c r="E438" s="20"/>
      <c r="F438" s="20"/>
      <c r="G438" s="20"/>
      <c r="H438" s="1"/>
      <c r="I438" s="1"/>
      <c r="J438" s="1"/>
      <c r="K438" s="1"/>
      <c r="L438" s="1"/>
      <c r="M438" s="1"/>
      <c r="N438" s="1"/>
      <c r="O438" s="1"/>
      <c r="P438" s="1"/>
      <c r="Q438" s="1"/>
      <c r="R438" s="1"/>
      <c r="S438" s="1"/>
      <c r="T438" s="1"/>
    </row>
    <row r="439" spans="1:20" ht="15.75" customHeight="1" x14ac:dyDescent="0.25">
      <c r="A439" s="1"/>
      <c r="B439" s="21"/>
      <c r="C439" s="21"/>
      <c r="D439" s="20"/>
      <c r="E439" s="20"/>
      <c r="F439" s="20"/>
      <c r="G439" s="20"/>
      <c r="H439" s="1"/>
      <c r="I439" s="1"/>
      <c r="J439" s="1"/>
      <c r="K439" s="1"/>
      <c r="L439" s="1"/>
      <c r="M439" s="1"/>
      <c r="N439" s="1"/>
      <c r="O439" s="1"/>
      <c r="P439" s="1"/>
      <c r="Q439" s="1"/>
      <c r="R439" s="1"/>
      <c r="S439" s="1"/>
      <c r="T439" s="1"/>
    </row>
    <row r="440" spans="1:20" ht="15.75" customHeight="1" x14ac:dyDescent="0.25">
      <c r="A440" s="1"/>
      <c r="B440" s="21"/>
      <c r="C440" s="21"/>
      <c r="D440" s="20"/>
      <c r="E440" s="20"/>
      <c r="F440" s="20"/>
      <c r="G440" s="20"/>
      <c r="H440" s="1"/>
      <c r="I440" s="1"/>
      <c r="J440" s="1"/>
      <c r="K440" s="1"/>
      <c r="L440" s="1"/>
      <c r="M440" s="1"/>
      <c r="N440" s="1"/>
      <c r="O440" s="1"/>
      <c r="P440" s="1"/>
      <c r="Q440" s="1"/>
      <c r="R440" s="1"/>
      <c r="S440" s="1"/>
      <c r="T440" s="1"/>
    </row>
    <row r="441" spans="1:20" ht="15.75" customHeight="1" x14ac:dyDescent="0.25">
      <c r="A441" s="1"/>
      <c r="B441" s="21"/>
      <c r="C441" s="21"/>
      <c r="D441" s="20"/>
      <c r="E441" s="20"/>
      <c r="F441" s="20"/>
      <c r="G441" s="20"/>
      <c r="H441" s="1"/>
      <c r="I441" s="1"/>
      <c r="J441" s="1"/>
      <c r="K441" s="1"/>
      <c r="L441" s="1"/>
      <c r="M441" s="1"/>
      <c r="N441" s="1"/>
      <c r="O441" s="1"/>
      <c r="P441" s="1"/>
      <c r="Q441" s="1"/>
      <c r="R441" s="1"/>
      <c r="S441" s="1"/>
      <c r="T441" s="1"/>
    </row>
    <row r="442" spans="1:20" ht="15.75" customHeight="1" x14ac:dyDescent="0.25">
      <c r="A442" s="1"/>
      <c r="B442" s="21"/>
      <c r="C442" s="21"/>
      <c r="D442" s="20"/>
      <c r="E442" s="20"/>
      <c r="F442" s="20"/>
      <c r="G442" s="20"/>
      <c r="H442" s="1"/>
      <c r="I442" s="1"/>
      <c r="J442" s="1"/>
      <c r="K442" s="1"/>
      <c r="L442" s="1"/>
      <c r="M442" s="1"/>
      <c r="N442" s="1"/>
      <c r="O442" s="1"/>
      <c r="P442" s="1"/>
      <c r="Q442" s="1"/>
      <c r="R442" s="1"/>
      <c r="S442" s="1"/>
      <c r="T442" s="1"/>
    </row>
    <row r="443" spans="1:20" ht="15.75" customHeight="1" x14ac:dyDescent="0.25">
      <c r="A443" s="1"/>
      <c r="B443" s="21"/>
      <c r="C443" s="21"/>
      <c r="D443" s="20"/>
      <c r="E443" s="20"/>
      <c r="F443" s="20"/>
      <c r="G443" s="20"/>
      <c r="H443" s="1"/>
      <c r="I443" s="1"/>
      <c r="J443" s="1"/>
      <c r="K443" s="1"/>
      <c r="L443" s="1"/>
      <c r="M443" s="1"/>
      <c r="N443" s="1"/>
      <c r="O443" s="1"/>
      <c r="P443" s="1"/>
      <c r="Q443" s="1"/>
      <c r="R443" s="1"/>
      <c r="S443" s="1"/>
      <c r="T443" s="1"/>
    </row>
    <row r="444" spans="1:20" ht="15.75" customHeight="1" x14ac:dyDescent="0.25">
      <c r="A444" s="1"/>
      <c r="B444" s="21"/>
      <c r="C444" s="21"/>
      <c r="D444" s="20"/>
      <c r="E444" s="20"/>
      <c r="F444" s="20"/>
      <c r="G444" s="20"/>
      <c r="H444" s="1"/>
      <c r="I444" s="1"/>
      <c r="J444" s="1"/>
      <c r="K444" s="1"/>
      <c r="L444" s="1"/>
      <c r="M444" s="1"/>
      <c r="N444" s="1"/>
      <c r="O444" s="1"/>
      <c r="P444" s="1"/>
      <c r="Q444" s="1"/>
      <c r="R444" s="1"/>
      <c r="S444" s="1"/>
      <c r="T444" s="1"/>
    </row>
    <row r="445" spans="1:20" ht="15.75" customHeight="1" x14ac:dyDescent="0.25">
      <c r="A445" s="1"/>
      <c r="B445" s="21"/>
      <c r="C445" s="21"/>
      <c r="D445" s="20"/>
      <c r="E445" s="20"/>
      <c r="F445" s="20"/>
      <c r="G445" s="20"/>
      <c r="H445" s="1"/>
      <c r="I445" s="1"/>
      <c r="J445" s="1"/>
      <c r="K445" s="1"/>
      <c r="L445" s="1"/>
      <c r="M445" s="1"/>
      <c r="N445" s="1"/>
      <c r="O445" s="1"/>
      <c r="P445" s="1"/>
      <c r="Q445" s="1"/>
      <c r="R445" s="1"/>
      <c r="S445" s="1"/>
      <c r="T445" s="1"/>
    </row>
    <row r="446" spans="1:20" ht="15.75" customHeight="1" x14ac:dyDescent="0.25">
      <c r="A446" s="1"/>
      <c r="B446" s="21"/>
      <c r="C446" s="21"/>
      <c r="D446" s="20"/>
      <c r="E446" s="20"/>
      <c r="F446" s="20"/>
      <c r="G446" s="20"/>
      <c r="H446" s="1"/>
      <c r="I446" s="1"/>
      <c r="J446" s="1"/>
      <c r="K446" s="1"/>
      <c r="L446" s="1"/>
      <c r="M446" s="1"/>
      <c r="N446" s="1"/>
      <c r="O446" s="1"/>
      <c r="P446" s="1"/>
      <c r="Q446" s="1"/>
      <c r="R446" s="1"/>
      <c r="S446" s="1"/>
      <c r="T446" s="1"/>
    </row>
    <row r="447" spans="1:20" ht="15.75" customHeight="1" x14ac:dyDescent="0.25">
      <c r="A447" s="1"/>
      <c r="B447" s="21"/>
      <c r="C447" s="21"/>
      <c r="D447" s="20"/>
      <c r="E447" s="20"/>
      <c r="F447" s="20"/>
      <c r="G447" s="20"/>
      <c r="H447" s="1"/>
      <c r="I447" s="1"/>
      <c r="J447" s="1"/>
      <c r="K447" s="1"/>
      <c r="L447" s="1"/>
      <c r="M447" s="1"/>
      <c r="N447" s="1"/>
      <c r="O447" s="1"/>
      <c r="P447" s="1"/>
      <c r="Q447" s="1"/>
      <c r="R447" s="1"/>
      <c r="S447" s="1"/>
      <c r="T447" s="1"/>
    </row>
    <row r="448" spans="1:20" ht="15.75" customHeight="1" x14ac:dyDescent="0.25">
      <c r="A448" s="1"/>
      <c r="B448" s="21"/>
      <c r="C448" s="21"/>
      <c r="D448" s="20"/>
      <c r="E448" s="20"/>
      <c r="F448" s="20"/>
      <c r="G448" s="20"/>
      <c r="H448" s="1"/>
      <c r="I448" s="1"/>
      <c r="J448" s="1"/>
      <c r="K448" s="1"/>
      <c r="L448" s="1"/>
      <c r="M448" s="1"/>
      <c r="N448" s="1"/>
      <c r="O448" s="1"/>
      <c r="P448" s="1"/>
      <c r="Q448" s="1"/>
      <c r="R448" s="1"/>
      <c r="S448" s="1"/>
      <c r="T448" s="1"/>
    </row>
    <row r="449" spans="1:20" ht="15.75" customHeight="1" x14ac:dyDescent="0.25">
      <c r="A449" s="1"/>
      <c r="B449" s="21"/>
      <c r="C449" s="21"/>
      <c r="D449" s="20"/>
      <c r="E449" s="20"/>
      <c r="F449" s="20"/>
      <c r="G449" s="20"/>
      <c r="H449" s="1"/>
      <c r="I449" s="1"/>
      <c r="J449" s="1"/>
      <c r="K449" s="1"/>
      <c r="L449" s="1"/>
      <c r="M449" s="1"/>
      <c r="N449" s="1"/>
      <c r="O449" s="1"/>
      <c r="P449" s="1"/>
      <c r="Q449" s="1"/>
      <c r="R449" s="1"/>
      <c r="S449" s="1"/>
      <c r="T449" s="1"/>
    </row>
    <row r="450" spans="1:20" ht="15.75" customHeight="1" x14ac:dyDescent="0.25">
      <c r="A450" s="1"/>
      <c r="B450" s="21"/>
      <c r="C450" s="21"/>
      <c r="D450" s="20"/>
      <c r="E450" s="20"/>
      <c r="F450" s="20"/>
      <c r="G450" s="20"/>
      <c r="H450" s="1"/>
      <c r="I450" s="1"/>
      <c r="J450" s="1"/>
      <c r="K450" s="1"/>
      <c r="L450" s="1"/>
      <c r="M450" s="1"/>
      <c r="N450" s="1"/>
      <c r="O450" s="1"/>
      <c r="P450" s="1"/>
      <c r="Q450" s="1"/>
      <c r="R450" s="1"/>
      <c r="S450" s="1"/>
      <c r="T450" s="1"/>
    </row>
    <row r="451" spans="1:20" ht="15.75" customHeight="1" x14ac:dyDescent="0.25">
      <c r="A451" s="1"/>
      <c r="B451" s="21"/>
      <c r="C451" s="21"/>
      <c r="D451" s="20"/>
      <c r="E451" s="20"/>
      <c r="F451" s="20"/>
      <c r="G451" s="20"/>
      <c r="H451" s="1"/>
      <c r="I451" s="1"/>
      <c r="J451" s="1"/>
      <c r="K451" s="1"/>
      <c r="L451" s="1"/>
      <c r="M451" s="1"/>
      <c r="N451" s="1"/>
      <c r="O451" s="1"/>
      <c r="P451" s="1"/>
      <c r="Q451" s="1"/>
      <c r="R451" s="1"/>
      <c r="S451" s="1"/>
      <c r="T451" s="1"/>
    </row>
    <row r="452" spans="1:20" ht="15.75" customHeight="1" x14ac:dyDescent="0.25">
      <c r="A452" s="1"/>
      <c r="B452" s="21"/>
      <c r="C452" s="21"/>
      <c r="D452" s="20"/>
      <c r="E452" s="20"/>
      <c r="F452" s="20"/>
      <c r="G452" s="20"/>
      <c r="H452" s="1"/>
      <c r="I452" s="1"/>
      <c r="J452" s="1"/>
      <c r="K452" s="1"/>
      <c r="L452" s="1"/>
      <c r="M452" s="1"/>
      <c r="N452" s="1"/>
      <c r="O452" s="1"/>
      <c r="P452" s="1"/>
      <c r="Q452" s="1"/>
      <c r="R452" s="1"/>
      <c r="S452" s="1"/>
      <c r="T452" s="1"/>
    </row>
    <row r="453" spans="1:20" ht="15.75" customHeight="1" x14ac:dyDescent="0.25">
      <c r="A453" s="1"/>
      <c r="B453" s="21"/>
      <c r="C453" s="21"/>
      <c r="D453" s="20"/>
      <c r="E453" s="20"/>
      <c r="F453" s="20"/>
      <c r="G453" s="20"/>
      <c r="H453" s="1"/>
      <c r="I453" s="1"/>
      <c r="J453" s="1"/>
      <c r="K453" s="1"/>
      <c r="L453" s="1"/>
      <c r="M453" s="1"/>
      <c r="N453" s="1"/>
      <c r="O453" s="1"/>
      <c r="P453" s="1"/>
      <c r="Q453" s="1"/>
      <c r="R453" s="1"/>
      <c r="S453" s="1"/>
      <c r="T453" s="1"/>
    </row>
    <row r="454" spans="1:20" ht="15.75" customHeight="1" x14ac:dyDescent="0.25">
      <c r="A454" s="1"/>
      <c r="B454" s="21"/>
      <c r="C454" s="21"/>
      <c r="D454" s="20"/>
      <c r="E454" s="20"/>
      <c r="F454" s="20"/>
      <c r="G454" s="20"/>
      <c r="H454" s="1"/>
      <c r="I454" s="1"/>
      <c r="J454" s="1"/>
      <c r="K454" s="1"/>
      <c r="L454" s="1"/>
      <c r="M454" s="1"/>
      <c r="N454" s="1"/>
      <c r="O454" s="1"/>
      <c r="P454" s="1"/>
      <c r="Q454" s="1"/>
      <c r="R454" s="1"/>
      <c r="S454" s="1"/>
      <c r="T454" s="1"/>
    </row>
    <row r="455" spans="1:20" ht="15.75" customHeight="1" x14ac:dyDescent="0.25">
      <c r="A455" s="1"/>
      <c r="B455" s="21"/>
      <c r="C455" s="21"/>
      <c r="D455" s="20"/>
      <c r="E455" s="20"/>
      <c r="F455" s="20"/>
      <c r="G455" s="20"/>
      <c r="H455" s="1"/>
      <c r="I455" s="1"/>
      <c r="J455" s="1"/>
      <c r="K455" s="1"/>
      <c r="L455" s="1"/>
      <c r="M455" s="1"/>
      <c r="N455" s="1"/>
      <c r="O455" s="1"/>
      <c r="P455" s="1"/>
      <c r="Q455" s="1"/>
      <c r="R455" s="1"/>
      <c r="S455" s="1"/>
      <c r="T455" s="1"/>
    </row>
    <row r="456" spans="1:20" ht="15.75" customHeight="1" x14ac:dyDescent="0.25">
      <c r="A456" s="1"/>
      <c r="B456" s="21"/>
      <c r="C456" s="21"/>
      <c r="D456" s="20"/>
      <c r="E456" s="20"/>
      <c r="F456" s="20"/>
      <c r="G456" s="20"/>
      <c r="H456" s="1"/>
      <c r="I456" s="1"/>
      <c r="J456" s="1"/>
      <c r="K456" s="1"/>
      <c r="L456" s="1"/>
      <c r="M456" s="1"/>
      <c r="N456" s="1"/>
      <c r="O456" s="1"/>
      <c r="P456" s="1"/>
      <c r="Q456" s="1"/>
      <c r="R456" s="1"/>
      <c r="S456" s="1"/>
      <c r="T456" s="1"/>
    </row>
    <row r="457" spans="1:20" ht="15.75" customHeight="1" x14ac:dyDescent="0.25">
      <c r="A457" s="1"/>
      <c r="B457" s="21"/>
      <c r="C457" s="21"/>
      <c r="D457" s="20"/>
      <c r="E457" s="20"/>
      <c r="F457" s="20"/>
      <c r="G457" s="20"/>
      <c r="H457" s="1"/>
      <c r="I457" s="1"/>
      <c r="J457" s="1"/>
      <c r="K457" s="1"/>
      <c r="L457" s="1"/>
      <c r="M457" s="1"/>
      <c r="N457" s="1"/>
      <c r="O457" s="1"/>
      <c r="P457" s="1"/>
      <c r="Q457" s="1"/>
      <c r="R457" s="1"/>
      <c r="S457" s="1"/>
      <c r="T457" s="1"/>
    </row>
    <row r="458" spans="1:20" ht="15.75" customHeight="1" x14ac:dyDescent="0.25">
      <c r="A458" s="1"/>
      <c r="B458" s="21"/>
      <c r="C458" s="21"/>
      <c r="D458" s="20"/>
      <c r="E458" s="20"/>
      <c r="F458" s="20"/>
      <c r="G458" s="20"/>
      <c r="H458" s="1"/>
      <c r="I458" s="1"/>
      <c r="J458" s="1"/>
      <c r="K458" s="1"/>
      <c r="L458" s="1"/>
      <c r="M458" s="1"/>
      <c r="N458" s="1"/>
      <c r="O458" s="1"/>
      <c r="P458" s="1"/>
      <c r="Q458" s="1"/>
      <c r="R458" s="1"/>
      <c r="S458" s="1"/>
      <c r="T458" s="1"/>
    </row>
    <row r="459" spans="1:20" ht="15.75" customHeight="1" x14ac:dyDescent="0.25">
      <c r="A459" s="1"/>
      <c r="B459" s="21"/>
      <c r="C459" s="21"/>
      <c r="D459" s="20"/>
      <c r="E459" s="20"/>
      <c r="F459" s="20"/>
      <c r="G459" s="20"/>
      <c r="H459" s="1"/>
      <c r="I459" s="1"/>
      <c r="J459" s="1"/>
      <c r="K459" s="1"/>
      <c r="L459" s="1"/>
      <c r="M459" s="1"/>
      <c r="N459" s="1"/>
      <c r="O459" s="1"/>
      <c r="P459" s="1"/>
      <c r="Q459" s="1"/>
      <c r="R459" s="1"/>
      <c r="S459" s="1"/>
      <c r="T459" s="1"/>
    </row>
    <row r="460" spans="1:20" ht="15.75" customHeight="1" x14ac:dyDescent="0.25">
      <c r="A460" s="1"/>
      <c r="B460" s="21"/>
      <c r="C460" s="21"/>
      <c r="D460" s="20"/>
      <c r="E460" s="20"/>
      <c r="F460" s="20"/>
      <c r="G460" s="20"/>
      <c r="H460" s="1"/>
      <c r="I460" s="1"/>
      <c r="J460" s="1"/>
      <c r="K460" s="1"/>
      <c r="L460" s="1"/>
      <c r="M460" s="1"/>
      <c r="N460" s="1"/>
      <c r="O460" s="1"/>
      <c r="P460" s="1"/>
      <c r="Q460" s="1"/>
      <c r="R460" s="1"/>
      <c r="S460" s="1"/>
      <c r="T460" s="1"/>
    </row>
    <row r="461" spans="1:20" ht="15.75" customHeight="1" x14ac:dyDescent="0.25">
      <c r="A461" s="1"/>
      <c r="B461" s="21"/>
      <c r="C461" s="21"/>
      <c r="D461" s="20"/>
      <c r="E461" s="20"/>
      <c r="F461" s="20"/>
      <c r="G461" s="20"/>
      <c r="H461" s="1"/>
      <c r="I461" s="1"/>
      <c r="J461" s="1"/>
      <c r="K461" s="1"/>
      <c r="L461" s="1"/>
      <c r="M461" s="1"/>
      <c r="N461" s="1"/>
      <c r="O461" s="1"/>
      <c r="P461" s="1"/>
      <c r="Q461" s="1"/>
      <c r="R461" s="1"/>
      <c r="S461" s="1"/>
      <c r="T461" s="1"/>
    </row>
    <row r="462" spans="1:20" ht="15.75" customHeight="1" x14ac:dyDescent="0.25">
      <c r="A462" s="1"/>
      <c r="B462" s="21"/>
      <c r="C462" s="21"/>
      <c r="D462" s="20"/>
      <c r="E462" s="20"/>
      <c r="F462" s="20"/>
      <c r="G462" s="20"/>
      <c r="H462" s="1"/>
      <c r="I462" s="1"/>
      <c r="J462" s="1"/>
      <c r="K462" s="1"/>
      <c r="L462" s="1"/>
      <c r="M462" s="1"/>
      <c r="N462" s="1"/>
      <c r="O462" s="1"/>
      <c r="P462" s="1"/>
      <c r="Q462" s="1"/>
      <c r="R462" s="1"/>
      <c r="S462" s="1"/>
      <c r="T462" s="1"/>
    </row>
    <row r="463" spans="1:20" ht="15.75" customHeight="1" x14ac:dyDescent="0.25">
      <c r="A463" s="1"/>
      <c r="B463" s="21"/>
      <c r="C463" s="21"/>
      <c r="D463" s="20"/>
      <c r="E463" s="20"/>
      <c r="F463" s="20"/>
      <c r="G463" s="20"/>
      <c r="H463" s="1"/>
      <c r="I463" s="1"/>
      <c r="J463" s="1"/>
      <c r="K463" s="1"/>
      <c r="L463" s="1"/>
      <c r="M463" s="1"/>
      <c r="N463" s="1"/>
      <c r="O463" s="1"/>
      <c r="P463" s="1"/>
      <c r="Q463" s="1"/>
      <c r="R463" s="1"/>
      <c r="S463" s="1"/>
      <c r="T463" s="1"/>
    </row>
    <row r="464" spans="1:20" ht="15.75" customHeight="1" x14ac:dyDescent="0.25">
      <c r="A464" s="1"/>
      <c r="B464" s="21"/>
      <c r="C464" s="21"/>
      <c r="D464" s="20"/>
      <c r="E464" s="20"/>
      <c r="F464" s="20"/>
      <c r="G464" s="20"/>
      <c r="H464" s="1"/>
      <c r="I464" s="1"/>
      <c r="J464" s="1"/>
      <c r="K464" s="1"/>
      <c r="L464" s="1"/>
      <c r="M464" s="1"/>
      <c r="N464" s="1"/>
      <c r="O464" s="1"/>
      <c r="P464" s="1"/>
      <c r="Q464" s="1"/>
      <c r="R464" s="1"/>
      <c r="S464" s="1"/>
      <c r="T464" s="1"/>
    </row>
    <row r="465" spans="1:20" ht="15.75" customHeight="1" x14ac:dyDescent="0.25">
      <c r="A465" s="1"/>
      <c r="B465" s="21"/>
      <c r="C465" s="21"/>
      <c r="D465" s="20"/>
      <c r="E465" s="20"/>
      <c r="F465" s="20"/>
      <c r="G465" s="20"/>
      <c r="H465" s="1"/>
      <c r="I465" s="1"/>
      <c r="J465" s="1"/>
      <c r="K465" s="1"/>
      <c r="L465" s="1"/>
      <c r="M465" s="1"/>
      <c r="N465" s="1"/>
      <c r="O465" s="1"/>
      <c r="P465" s="1"/>
      <c r="Q465" s="1"/>
      <c r="R465" s="1"/>
      <c r="S465" s="1"/>
      <c r="T465" s="1"/>
    </row>
    <row r="466" spans="1:20" ht="15.75" customHeight="1" x14ac:dyDescent="0.25">
      <c r="A466" s="1"/>
      <c r="B466" s="21"/>
      <c r="C466" s="21"/>
      <c r="D466" s="20"/>
      <c r="E466" s="20"/>
      <c r="F466" s="20"/>
      <c r="G466" s="20"/>
      <c r="H466" s="1"/>
      <c r="I466" s="1"/>
      <c r="J466" s="1"/>
      <c r="K466" s="1"/>
      <c r="L466" s="1"/>
      <c r="M466" s="1"/>
      <c r="N466" s="1"/>
      <c r="O466" s="1"/>
      <c r="P466" s="1"/>
      <c r="Q466" s="1"/>
      <c r="R466" s="1"/>
      <c r="S466" s="1"/>
      <c r="T466" s="1"/>
    </row>
    <row r="467" spans="1:20" ht="15.75" customHeight="1" x14ac:dyDescent="0.25">
      <c r="A467" s="1"/>
      <c r="B467" s="21"/>
      <c r="C467" s="21"/>
      <c r="D467" s="20"/>
      <c r="E467" s="20"/>
      <c r="F467" s="20"/>
      <c r="G467" s="20"/>
      <c r="H467" s="1"/>
      <c r="I467" s="1"/>
      <c r="J467" s="1"/>
      <c r="K467" s="1"/>
      <c r="L467" s="1"/>
      <c r="M467" s="1"/>
      <c r="N467" s="1"/>
      <c r="O467" s="1"/>
      <c r="P467" s="1"/>
      <c r="Q467" s="1"/>
      <c r="R467" s="1"/>
      <c r="S467" s="1"/>
      <c r="T467" s="1"/>
    </row>
    <row r="468" spans="1:20" ht="15.75" customHeight="1" x14ac:dyDescent="0.25">
      <c r="A468" s="1"/>
      <c r="B468" s="21"/>
      <c r="C468" s="21"/>
      <c r="D468" s="20"/>
      <c r="E468" s="20"/>
      <c r="F468" s="20"/>
      <c r="G468" s="20"/>
      <c r="H468" s="1"/>
      <c r="I468" s="1"/>
      <c r="J468" s="1"/>
      <c r="K468" s="1"/>
      <c r="L468" s="1"/>
      <c r="M468" s="1"/>
      <c r="N468" s="1"/>
      <c r="O468" s="1"/>
      <c r="P468" s="1"/>
      <c r="Q468" s="1"/>
      <c r="R468" s="1"/>
      <c r="S468" s="1"/>
      <c r="T468" s="1"/>
    </row>
    <row r="469" spans="1:20" ht="15.75" customHeight="1" x14ac:dyDescent="0.25">
      <c r="A469" s="1"/>
      <c r="B469" s="21"/>
      <c r="C469" s="21"/>
      <c r="D469" s="20"/>
      <c r="E469" s="20"/>
      <c r="F469" s="20"/>
      <c r="G469" s="20"/>
      <c r="H469" s="1"/>
      <c r="I469" s="1"/>
      <c r="J469" s="1"/>
      <c r="K469" s="1"/>
      <c r="L469" s="1"/>
      <c r="M469" s="1"/>
      <c r="N469" s="1"/>
      <c r="O469" s="1"/>
      <c r="P469" s="1"/>
      <c r="Q469" s="1"/>
      <c r="R469" s="1"/>
      <c r="S469" s="1"/>
      <c r="T469" s="1"/>
    </row>
    <row r="470" spans="1:20" ht="15.75" customHeight="1" x14ac:dyDescent="0.25">
      <c r="A470" s="1"/>
      <c r="B470" s="21"/>
      <c r="C470" s="21"/>
      <c r="D470" s="20"/>
      <c r="E470" s="20"/>
      <c r="F470" s="20"/>
      <c r="G470" s="20"/>
      <c r="H470" s="1"/>
      <c r="I470" s="1"/>
      <c r="J470" s="1"/>
      <c r="K470" s="1"/>
      <c r="L470" s="1"/>
      <c r="M470" s="1"/>
      <c r="N470" s="1"/>
      <c r="O470" s="1"/>
      <c r="P470" s="1"/>
      <c r="Q470" s="1"/>
      <c r="R470" s="1"/>
      <c r="S470" s="1"/>
      <c r="T470" s="1"/>
    </row>
    <row r="471" spans="1:20" ht="15.75" customHeight="1" x14ac:dyDescent="0.25">
      <c r="A471" s="1"/>
      <c r="B471" s="21"/>
      <c r="C471" s="21"/>
      <c r="D471" s="20"/>
      <c r="E471" s="20"/>
      <c r="F471" s="20"/>
      <c r="G471" s="20"/>
      <c r="H471" s="1"/>
      <c r="I471" s="1"/>
      <c r="J471" s="1"/>
      <c r="K471" s="1"/>
      <c r="L471" s="1"/>
      <c r="M471" s="1"/>
      <c r="N471" s="1"/>
      <c r="O471" s="1"/>
      <c r="P471" s="1"/>
      <c r="Q471" s="1"/>
      <c r="R471" s="1"/>
      <c r="S471" s="1"/>
      <c r="T471" s="1"/>
    </row>
    <row r="472" spans="1:20" ht="15.75" customHeight="1" x14ac:dyDescent="0.25">
      <c r="A472" s="1"/>
      <c r="B472" s="21"/>
      <c r="C472" s="21"/>
      <c r="D472" s="20"/>
      <c r="E472" s="20"/>
      <c r="F472" s="20"/>
      <c r="G472" s="20"/>
      <c r="H472" s="1"/>
      <c r="I472" s="1"/>
      <c r="J472" s="1"/>
      <c r="K472" s="1"/>
      <c r="L472" s="1"/>
      <c r="M472" s="1"/>
      <c r="N472" s="1"/>
      <c r="O472" s="1"/>
      <c r="P472" s="1"/>
      <c r="Q472" s="1"/>
      <c r="R472" s="1"/>
      <c r="S472" s="1"/>
      <c r="T472" s="1"/>
    </row>
    <row r="473" spans="1:20" ht="15.75" customHeight="1" x14ac:dyDescent="0.25">
      <c r="A473" s="1"/>
      <c r="B473" s="21"/>
      <c r="C473" s="21"/>
      <c r="D473" s="20"/>
      <c r="E473" s="20"/>
      <c r="F473" s="20"/>
      <c r="G473" s="20"/>
      <c r="H473" s="1"/>
      <c r="I473" s="1"/>
      <c r="J473" s="1"/>
      <c r="K473" s="1"/>
      <c r="L473" s="1"/>
      <c r="M473" s="1"/>
      <c r="N473" s="1"/>
      <c r="O473" s="1"/>
      <c r="P473" s="1"/>
      <c r="Q473" s="1"/>
      <c r="R473" s="1"/>
      <c r="S473" s="1"/>
      <c r="T473" s="1"/>
    </row>
    <row r="474" spans="1:20" ht="15.75" customHeight="1" x14ac:dyDescent="0.25">
      <c r="A474" s="1"/>
      <c r="B474" s="21"/>
      <c r="C474" s="21"/>
      <c r="D474" s="20"/>
      <c r="E474" s="20"/>
      <c r="F474" s="20"/>
      <c r="G474" s="20"/>
      <c r="H474" s="1"/>
      <c r="I474" s="1"/>
      <c r="J474" s="1"/>
      <c r="K474" s="1"/>
      <c r="L474" s="1"/>
      <c r="M474" s="1"/>
      <c r="N474" s="1"/>
      <c r="O474" s="1"/>
      <c r="P474" s="1"/>
      <c r="Q474" s="1"/>
      <c r="R474" s="1"/>
      <c r="S474" s="1"/>
      <c r="T474" s="1"/>
    </row>
    <row r="475" spans="1:20" ht="15.75" customHeight="1" x14ac:dyDescent="0.25">
      <c r="A475" s="1"/>
      <c r="B475" s="21"/>
      <c r="C475" s="21"/>
      <c r="D475" s="20"/>
      <c r="E475" s="20"/>
      <c r="F475" s="20"/>
      <c r="G475" s="20"/>
      <c r="H475" s="1"/>
      <c r="I475" s="1"/>
      <c r="J475" s="1"/>
      <c r="K475" s="1"/>
      <c r="L475" s="1"/>
      <c r="M475" s="1"/>
      <c r="N475" s="1"/>
      <c r="O475" s="1"/>
      <c r="P475" s="1"/>
      <c r="Q475" s="1"/>
      <c r="R475" s="1"/>
      <c r="S475" s="1"/>
      <c r="T475" s="1"/>
    </row>
    <row r="476" spans="1:20" ht="15.75" customHeight="1" x14ac:dyDescent="0.25">
      <c r="A476" s="1"/>
      <c r="B476" s="21"/>
      <c r="C476" s="21"/>
      <c r="D476" s="20"/>
      <c r="E476" s="20"/>
      <c r="F476" s="20"/>
      <c r="G476" s="20"/>
      <c r="H476" s="1"/>
      <c r="I476" s="1"/>
      <c r="J476" s="1"/>
      <c r="K476" s="1"/>
      <c r="L476" s="1"/>
      <c r="M476" s="1"/>
      <c r="N476" s="1"/>
      <c r="O476" s="1"/>
      <c r="P476" s="1"/>
      <c r="Q476" s="1"/>
      <c r="R476" s="1"/>
      <c r="S476" s="1"/>
      <c r="T476" s="1"/>
    </row>
    <row r="477" spans="1:20" ht="15.75" customHeight="1" x14ac:dyDescent="0.25">
      <c r="A477" s="1"/>
      <c r="B477" s="21"/>
      <c r="C477" s="21"/>
      <c r="D477" s="20"/>
      <c r="E477" s="20"/>
      <c r="F477" s="20"/>
      <c r="G477" s="20"/>
      <c r="H477" s="1"/>
      <c r="I477" s="1"/>
      <c r="J477" s="1"/>
      <c r="K477" s="1"/>
      <c r="L477" s="1"/>
      <c r="M477" s="1"/>
      <c r="N477" s="1"/>
      <c r="O477" s="1"/>
      <c r="P477" s="1"/>
      <c r="Q477" s="1"/>
      <c r="R477" s="1"/>
      <c r="S477" s="1"/>
      <c r="T477" s="1"/>
    </row>
    <row r="478" spans="1:20" ht="15.75" customHeight="1" x14ac:dyDescent="0.25">
      <c r="A478" s="1"/>
      <c r="B478" s="21"/>
      <c r="C478" s="21"/>
      <c r="D478" s="20"/>
      <c r="E478" s="20"/>
      <c r="F478" s="20"/>
      <c r="G478" s="20"/>
      <c r="H478" s="1"/>
      <c r="I478" s="1"/>
      <c r="J478" s="1"/>
      <c r="K478" s="1"/>
      <c r="L478" s="1"/>
      <c r="M478" s="1"/>
      <c r="N478" s="1"/>
      <c r="O478" s="1"/>
      <c r="P478" s="1"/>
      <c r="Q478" s="1"/>
      <c r="R478" s="1"/>
      <c r="S478" s="1"/>
      <c r="T478" s="1"/>
    </row>
    <row r="479" spans="1:20" ht="15.75" customHeight="1" x14ac:dyDescent="0.25">
      <c r="A479" s="1"/>
      <c r="B479" s="21"/>
      <c r="C479" s="21"/>
      <c r="D479" s="20"/>
      <c r="E479" s="20"/>
      <c r="F479" s="20"/>
      <c r="G479" s="20"/>
      <c r="H479" s="1"/>
      <c r="I479" s="1"/>
      <c r="J479" s="1"/>
      <c r="K479" s="1"/>
      <c r="L479" s="1"/>
      <c r="M479" s="1"/>
      <c r="N479" s="1"/>
      <c r="O479" s="1"/>
      <c r="P479" s="1"/>
      <c r="Q479" s="1"/>
      <c r="R479" s="1"/>
      <c r="S479" s="1"/>
      <c r="T479" s="1"/>
    </row>
    <row r="480" spans="1:20" ht="15.75" customHeight="1" x14ac:dyDescent="0.25">
      <c r="A480" s="1"/>
      <c r="B480" s="21"/>
      <c r="C480" s="21"/>
      <c r="D480" s="20"/>
      <c r="E480" s="20"/>
      <c r="F480" s="20"/>
      <c r="G480" s="20"/>
      <c r="H480" s="1"/>
      <c r="I480" s="1"/>
      <c r="J480" s="1"/>
      <c r="K480" s="1"/>
      <c r="L480" s="1"/>
      <c r="M480" s="1"/>
      <c r="N480" s="1"/>
      <c r="O480" s="1"/>
      <c r="P480" s="1"/>
      <c r="Q480" s="1"/>
      <c r="R480" s="1"/>
      <c r="S480" s="1"/>
      <c r="T480" s="1"/>
    </row>
    <row r="481" spans="1:20" ht="15.75" customHeight="1" x14ac:dyDescent="0.25">
      <c r="A481" s="1"/>
      <c r="B481" s="21"/>
      <c r="C481" s="21"/>
      <c r="D481" s="20"/>
      <c r="E481" s="20"/>
      <c r="F481" s="20"/>
      <c r="G481" s="20"/>
      <c r="H481" s="1"/>
      <c r="I481" s="1"/>
      <c r="J481" s="1"/>
      <c r="K481" s="1"/>
      <c r="L481" s="1"/>
      <c r="M481" s="1"/>
      <c r="N481" s="1"/>
      <c r="O481" s="1"/>
      <c r="P481" s="1"/>
      <c r="Q481" s="1"/>
      <c r="R481" s="1"/>
      <c r="S481" s="1"/>
      <c r="T481" s="1"/>
    </row>
    <row r="482" spans="1:20" ht="15.75" customHeight="1" x14ac:dyDescent="0.25">
      <c r="A482" s="1"/>
      <c r="B482" s="21"/>
      <c r="C482" s="21"/>
      <c r="D482" s="20"/>
      <c r="E482" s="20"/>
      <c r="F482" s="20"/>
      <c r="G482" s="20"/>
      <c r="H482" s="1"/>
      <c r="I482" s="1"/>
      <c r="J482" s="1"/>
      <c r="K482" s="1"/>
      <c r="L482" s="1"/>
      <c r="M482" s="1"/>
      <c r="N482" s="1"/>
      <c r="O482" s="1"/>
      <c r="P482" s="1"/>
      <c r="Q482" s="1"/>
      <c r="R482" s="1"/>
      <c r="S482" s="1"/>
      <c r="T482" s="1"/>
    </row>
    <row r="483" spans="1:20" ht="15.75" customHeight="1" x14ac:dyDescent="0.25">
      <c r="A483" s="1"/>
      <c r="B483" s="21"/>
      <c r="C483" s="21"/>
      <c r="D483" s="20"/>
      <c r="E483" s="20"/>
      <c r="F483" s="20"/>
      <c r="G483" s="20"/>
      <c r="H483" s="1"/>
      <c r="I483" s="1"/>
      <c r="J483" s="1"/>
      <c r="K483" s="1"/>
      <c r="L483" s="1"/>
      <c r="M483" s="1"/>
      <c r="N483" s="1"/>
      <c r="O483" s="1"/>
      <c r="P483" s="1"/>
      <c r="Q483" s="1"/>
      <c r="R483" s="1"/>
      <c r="S483" s="1"/>
      <c r="T483" s="1"/>
    </row>
    <row r="484" spans="1:20" ht="15.75" customHeight="1" x14ac:dyDescent="0.25">
      <c r="A484" s="1"/>
      <c r="B484" s="21"/>
      <c r="C484" s="21"/>
      <c r="D484" s="20"/>
      <c r="E484" s="20"/>
      <c r="F484" s="20"/>
      <c r="G484" s="20"/>
      <c r="H484" s="1"/>
      <c r="I484" s="1"/>
      <c r="J484" s="1"/>
      <c r="K484" s="1"/>
      <c r="L484" s="1"/>
      <c r="M484" s="1"/>
      <c r="N484" s="1"/>
      <c r="O484" s="1"/>
      <c r="P484" s="1"/>
      <c r="Q484" s="1"/>
      <c r="R484" s="1"/>
      <c r="S484" s="1"/>
      <c r="T484" s="1"/>
    </row>
    <row r="485" spans="1:20" ht="15.75" customHeight="1" x14ac:dyDescent="0.25">
      <c r="A485" s="1"/>
      <c r="B485" s="21"/>
      <c r="C485" s="21"/>
      <c r="D485" s="20"/>
      <c r="E485" s="20"/>
      <c r="F485" s="20"/>
      <c r="G485" s="20"/>
      <c r="H485" s="1"/>
      <c r="I485" s="1"/>
      <c r="J485" s="1"/>
      <c r="K485" s="1"/>
      <c r="L485" s="1"/>
      <c r="M485" s="1"/>
      <c r="N485" s="1"/>
      <c r="O485" s="1"/>
      <c r="P485" s="1"/>
      <c r="Q485" s="1"/>
      <c r="R485" s="1"/>
      <c r="S485" s="1"/>
      <c r="T485" s="1"/>
    </row>
    <row r="486" spans="1:20" ht="15.75" customHeight="1" x14ac:dyDescent="0.25">
      <c r="A486" s="1"/>
      <c r="B486" s="21"/>
      <c r="C486" s="21"/>
      <c r="D486" s="20"/>
      <c r="E486" s="20"/>
      <c r="F486" s="20"/>
      <c r="G486" s="20"/>
      <c r="H486" s="1"/>
      <c r="I486" s="1"/>
      <c r="J486" s="1"/>
      <c r="K486" s="1"/>
      <c r="L486" s="1"/>
      <c r="M486" s="1"/>
      <c r="N486" s="1"/>
      <c r="O486" s="1"/>
      <c r="P486" s="1"/>
      <c r="Q486" s="1"/>
      <c r="R486" s="1"/>
      <c r="S486" s="1"/>
      <c r="T486" s="1"/>
    </row>
    <row r="487" spans="1:20" ht="15.75" customHeight="1" x14ac:dyDescent="0.25">
      <c r="A487" s="1"/>
      <c r="B487" s="21"/>
      <c r="C487" s="21"/>
      <c r="D487" s="20"/>
      <c r="E487" s="20"/>
      <c r="F487" s="20"/>
      <c r="G487" s="20"/>
      <c r="H487" s="1"/>
      <c r="I487" s="1"/>
      <c r="J487" s="1"/>
      <c r="K487" s="1"/>
      <c r="L487" s="1"/>
      <c r="M487" s="1"/>
      <c r="N487" s="1"/>
      <c r="O487" s="1"/>
      <c r="P487" s="1"/>
      <c r="Q487" s="1"/>
      <c r="R487" s="1"/>
      <c r="S487" s="1"/>
      <c r="T487" s="1"/>
    </row>
    <row r="488" spans="1:20" ht="15.75" customHeight="1" x14ac:dyDescent="0.25">
      <c r="A488" s="1"/>
      <c r="B488" s="21"/>
      <c r="C488" s="21"/>
      <c r="D488" s="20"/>
      <c r="E488" s="20"/>
      <c r="F488" s="20"/>
      <c r="G488" s="20"/>
      <c r="H488" s="1"/>
      <c r="I488" s="1"/>
      <c r="J488" s="1"/>
      <c r="K488" s="1"/>
      <c r="L488" s="1"/>
      <c r="M488" s="1"/>
      <c r="N488" s="1"/>
      <c r="O488" s="1"/>
      <c r="P488" s="1"/>
      <c r="Q488" s="1"/>
      <c r="R488" s="1"/>
      <c r="S488" s="1"/>
      <c r="T488" s="1"/>
    </row>
    <row r="489" spans="1:20" ht="15.75" customHeight="1" x14ac:dyDescent="0.25">
      <c r="A489" s="1"/>
      <c r="B489" s="21"/>
      <c r="C489" s="21"/>
      <c r="D489" s="20"/>
      <c r="E489" s="20"/>
      <c r="F489" s="20"/>
      <c r="G489" s="20"/>
      <c r="H489" s="1"/>
      <c r="I489" s="1"/>
      <c r="J489" s="1"/>
      <c r="K489" s="1"/>
      <c r="L489" s="1"/>
      <c r="M489" s="1"/>
      <c r="N489" s="1"/>
      <c r="O489" s="1"/>
      <c r="P489" s="1"/>
      <c r="Q489" s="1"/>
      <c r="R489" s="1"/>
      <c r="S489" s="1"/>
      <c r="T489" s="1"/>
    </row>
    <row r="490" spans="1:20" ht="15.75" customHeight="1" x14ac:dyDescent="0.25">
      <c r="A490" s="1"/>
      <c r="B490" s="21"/>
      <c r="C490" s="21"/>
      <c r="D490" s="20"/>
      <c r="E490" s="20"/>
      <c r="F490" s="20"/>
      <c r="G490" s="20"/>
      <c r="H490" s="1"/>
      <c r="I490" s="1"/>
      <c r="J490" s="1"/>
      <c r="K490" s="1"/>
      <c r="L490" s="1"/>
      <c r="M490" s="1"/>
      <c r="N490" s="1"/>
      <c r="O490" s="1"/>
      <c r="P490" s="1"/>
      <c r="Q490" s="1"/>
      <c r="R490" s="1"/>
      <c r="S490" s="1"/>
      <c r="T490" s="1"/>
    </row>
    <row r="491" spans="1:20" ht="15.75" customHeight="1" x14ac:dyDescent="0.25">
      <c r="A491" s="1"/>
      <c r="B491" s="21"/>
      <c r="C491" s="21"/>
      <c r="D491" s="20"/>
      <c r="E491" s="20"/>
      <c r="F491" s="20"/>
      <c r="G491" s="20"/>
      <c r="H491" s="1"/>
      <c r="I491" s="1"/>
      <c r="J491" s="1"/>
      <c r="K491" s="1"/>
      <c r="L491" s="1"/>
      <c r="M491" s="1"/>
      <c r="N491" s="1"/>
      <c r="O491" s="1"/>
      <c r="P491" s="1"/>
      <c r="Q491" s="1"/>
      <c r="R491" s="1"/>
      <c r="S491" s="1"/>
      <c r="T491" s="1"/>
    </row>
    <row r="492" spans="1:20" ht="15.75" customHeight="1" x14ac:dyDescent="0.25">
      <c r="A492" s="1"/>
      <c r="B492" s="21"/>
      <c r="C492" s="21"/>
      <c r="D492" s="20"/>
      <c r="E492" s="20"/>
      <c r="F492" s="20"/>
      <c r="G492" s="20"/>
      <c r="H492" s="1"/>
      <c r="I492" s="1"/>
      <c r="J492" s="1"/>
      <c r="K492" s="1"/>
      <c r="L492" s="1"/>
      <c r="M492" s="1"/>
      <c r="N492" s="1"/>
      <c r="O492" s="1"/>
      <c r="P492" s="1"/>
      <c r="Q492" s="1"/>
      <c r="R492" s="1"/>
      <c r="S492" s="1"/>
      <c r="T492" s="1"/>
    </row>
    <row r="493" spans="1:20" ht="15.75" customHeight="1" x14ac:dyDescent="0.25">
      <c r="A493" s="1"/>
      <c r="B493" s="21"/>
      <c r="C493" s="21"/>
      <c r="D493" s="20"/>
      <c r="E493" s="20"/>
      <c r="F493" s="20"/>
      <c r="G493" s="20"/>
      <c r="H493" s="1"/>
      <c r="I493" s="1"/>
      <c r="J493" s="1"/>
      <c r="K493" s="1"/>
      <c r="L493" s="1"/>
      <c r="M493" s="1"/>
      <c r="N493" s="1"/>
      <c r="O493" s="1"/>
      <c r="P493" s="1"/>
      <c r="Q493" s="1"/>
      <c r="R493" s="1"/>
      <c r="S493" s="1"/>
      <c r="T493" s="1"/>
    </row>
    <row r="494" spans="1:20" ht="15.75" customHeight="1" x14ac:dyDescent="0.25">
      <c r="A494" s="1"/>
      <c r="B494" s="21"/>
      <c r="C494" s="21"/>
      <c r="D494" s="20"/>
      <c r="E494" s="20"/>
      <c r="F494" s="20"/>
      <c r="G494" s="20"/>
      <c r="H494" s="1"/>
      <c r="I494" s="1"/>
      <c r="J494" s="1"/>
      <c r="K494" s="1"/>
      <c r="L494" s="1"/>
      <c r="M494" s="1"/>
      <c r="N494" s="1"/>
      <c r="O494" s="1"/>
      <c r="P494" s="1"/>
      <c r="Q494" s="1"/>
      <c r="R494" s="1"/>
      <c r="S494" s="1"/>
      <c r="T494" s="1"/>
    </row>
    <row r="495" spans="1:20" ht="15.75" customHeight="1" x14ac:dyDescent="0.25">
      <c r="A495" s="1"/>
      <c r="B495" s="21"/>
      <c r="C495" s="21"/>
      <c r="D495" s="20"/>
      <c r="E495" s="20"/>
      <c r="F495" s="20"/>
      <c r="G495" s="20"/>
      <c r="H495" s="1"/>
      <c r="I495" s="1"/>
      <c r="J495" s="1"/>
      <c r="K495" s="1"/>
      <c r="L495" s="1"/>
      <c r="M495" s="1"/>
      <c r="N495" s="1"/>
      <c r="O495" s="1"/>
      <c r="P495" s="1"/>
      <c r="Q495" s="1"/>
      <c r="R495" s="1"/>
      <c r="S495" s="1"/>
      <c r="T495" s="1"/>
    </row>
    <row r="496" spans="1:20" ht="15.75" customHeight="1" x14ac:dyDescent="0.25">
      <c r="A496" s="1"/>
      <c r="B496" s="21"/>
      <c r="C496" s="21"/>
      <c r="D496" s="20"/>
      <c r="E496" s="20"/>
      <c r="F496" s="20"/>
      <c r="G496" s="20"/>
      <c r="H496" s="1"/>
      <c r="I496" s="1"/>
      <c r="J496" s="1"/>
      <c r="K496" s="1"/>
      <c r="L496" s="1"/>
      <c r="M496" s="1"/>
      <c r="N496" s="1"/>
      <c r="O496" s="1"/>
      <c r="P496" s="1"/>
      <c r="Q496" s="1"/>
      <c r="R496" s="1"/>
      <c r="S496" s="1"/>
      <c r="T496" s="1"/>
    </row>
    <row r="497" spans="1:20" ht="15.75" customHeight="1" x14ac:dyDescent="0.25">
      <c r="A497" s="1"/>
      <c r="B497" s="21"/>
      <c r="C497" s="21"/>
      <c r="D497" s="20"/>
      <c r="E497" s="20"/>
      <c r="F497" s="20"/>
      <c r="G497" s="20"/>
      <c r="H497" s="1"/>
      <c r="I497" s="1"/>
      <c r="J497" s="1"/>
      <c r="K497" s="1"/>
      <c r="L497" s="1"/>
      <c r="M497" s="1"/>
      <c r="N497" s="1"/>
      <c r="O497" s="1"/>
      <c r="P497" s="1"/>
      <c r="Q497" s="1"/>
      <c r="R497" s="1"/>
      <c r="S497" s="1"/>
      <c r="T497" s="1"/>
    </row>
    <row r="498" spans="1:20" ht="15.75" customHeight="1" x14ac:dyDescent="0.25">
      <c r="A498" s="1"/>
      <c r="B498" s="21"/>
      <c r="C498" s="21"/>
      <c r="D498" s="20"/>
      <c r="E498" s="20"/>
      <c r="F498" s="20"/>
      <c r="G498" s="20"/>
      <c r="H498" s="1"/>
      <c r="I498" s="1"/>
      <c r="J498" s="1"/>
      <c r="K498" s="1"/>
      <c r="L498" s="1"/>
      <c r="M498" s="1"/>
      <c r="N498" s="1"/>
      <c r="O498" s="1"/>
      <c r="P498" s="1"/>
      <c r="Q498" s="1"/>
      <c r="R498" s="1"/>
      <c r="S498" s="1"/>
      <c r="T498" s="1"/>
    </row>
    <row r="499" spans="1:20" ht="15.75" customHeight="1" x14ac:dyDescent="0.25">
      <c r="A499" s="1"/>
      <c r="B499" s="21"/>
      <c r="C499" s="21"/>
      <c r="D499" s="20"/>
      <c r="E499" s="20"/>
      <c r="F499" s="20"/>
      <c r="G499" s="20"/>
      <c r="H499" s="1"/>
      <c r="I499" s="1"/>
      <c r="J499" s="1"/>
      <c r="K499" s="1"/>
      <c r="L499" s="1"/>
      <c r="M499" s="1"/>
      <c r="N499" s="1"/>
      <c r="O499" s="1"/>
      <c r="P499" s="1"/>
      <c r="Q499" s="1"/>
      <c r="R499" s="1"/>
      <c r="S499" s="1"/>
      <c r="T499" s="1"/>
    </row>
    <row r="500" spans="1:20" ht="15.75" customHeight="1" x14ac:dyDescent="0.25">
      <c r="A500" s="1"/>
      <c r="B500" s="21"/>
      <c r="C500" s="21"/>
      <c r="D500" s="20"/>
      <c r="E500" s="20"/>
      <c r="F500" s="20"/>
      <c r="G500" s="20"/>
      <c r="H500" s="1"/>
      <c r="I500" s="1"/>
      <c r="J500" s="1"/>
      <c r="K500" s="1"/>
      <c r="L500" s="1"/>
      <c r="M500" s="1"/>
      <c r="N500" s="1"/>
      <c r="O500" s="1"/>
      <c r="P500" s="1"/>
      <c r="Q500" s="1"/>
      <c r="R500" s="1"/>
      <c r="S500" s="1"/>
      <c r="T500" s="1"/>
    </row>
    <row r="501" spans="1:20" ht="15.75" customHeight="1" x14ac:dyDescent="0.25">
      <c r="A501" s="1"/>
      <c r="B501" s="21"/>
      <c r="C501" s="21"/>
      <c r="D501" s="20"/>
      <c r="E501" s="20"/>
      <c r="F501" s="20"/>
      <c r="G501" s="20"/>
      <c r="H501" s="1"/>
      <c r="I501" s="1"/>
      <c r="J501" s="1"/>
      <c r="K501" s="1"/>
      <c r="L501" s="1"/>
      <c r="M501" s="1"/>
      <c r="N501" s="1"/>
      <c r="O501" s="1"/>
      <c r="P501" s="1"/>
      <c r="Q501" s="1"/>
      <c r="R501" s="1"/>
      <c r="S501" s="1"/>
      <c r="T501" s="1"/>
    </row>
    <row r="502" spans="1:20" ht="15.75" customHeight="1" x14ac:dyDescent="0.25">
      <c r="A502" s="1"/>
      <c r="B502" s="21"/>
      <c r="C502" s="21"/>
      <c r="D502" s="20"/>
      <c r="E502" s="20"/>
      <c r="F502" s="20"/>
      <c r="G502" s="20"/>
      <c r="H502" s="1"/>
      <c r="I502" s="1"/>
      <c r="J502" s="1"/>
      <c r="K502" s="1"/>
      <c r="L502" s="1"/>
      <c r="M502" s="1"/>
      <c r="N502" s="1"/>
      <c r="O502" s="1"/>
      <c r="P502" s="1"/>
      <c r="Q502" s="1"/>
      <c r="R502" s="1"/>
      <c r="S502" s="1"/>
      <c r="T502" s="1"/>
    </row>
    <row r="503" spans="1:20" ht="15.75" customHeight="1" x14ac:dyDescent="0.25">
      <c r="A503" s="1"/>
      <c r="B503" s="21"/>
      <c r="C503" s="21"/>
      <c r="D503" s="20"/>
      <c r="E503" s="20"/>
      <c r="F503" s="20"/>
      <c r="G503" s="20"/>
      <c r="H503" s="1"/>
      <c r="I503" s="1"/>
      <c r="J503" s="1"/>
      <c r="K503" s="1"/>
      <c r="L503" s="1"/>
      <c r="M503" s="1"/>
      <c r="N503" s="1"/>
      <c r="O503" s="1"/>
      <c r="P503" s="1"/>
      <c r="Q503" s="1"/>
      <c r="R503" s="1"/>
      <c r="S503" s="1"/>
      <c r="T503" s="1"/>
    </row>
    <row r="504" spans="1:20" ht="15.75" customHeight="1" x14ac:dyDescent="0.25">
      <c r="A504" s="1"/>
      <c r="B504" s="21"/>
      <c r="C504" s="21"/>
      <c r="D504" s="20"/>
      <c r="E504" s="20"/>
      <c r="F504" s="20"/>
      <c r="G504" s="20"/>
      <c r="H504" s="1"/>
      <c r="I504" s="1"/>
      <c r="J504" s="1"/>
      <c r="K504" s="1"/>
      <c r="L504" s="1"/>
      <c r="M504" s="1"/>
      <c r="N504" s="1"/>
      <c r="O504" s="1"/>
      <c r="P504" s="1"/>
      <c r="Q504" s="1"/>
      <c r="R504" s="1"/>
      <c r="S504" s="1"/>
      <c r="T504" s="1"/>
    </row>
    <row r="505" spans="1:20" ht="15.75" customHeight="1" x14ac:dyDescent="0.25">
      <c r="A505" s="1"/>
      <c r="B505" s="21"/>
      <c r="C505" s="21"/>
      <c r="D505" s="20"/>
      <c r="E505" s="20"/>
      <c r="F505" s="20"/>
      <c r="G505" s="20"/>
      <c r="H505" s="1"/>
      <c r="I505" s="1"/>
      <c r="J505" s="1"/>
      <c r="K505" s="1"/>
      <c r="L505" s="1"/>
      <c r="M505" s="1"/>
      <c r="N505" s="1"/>
      <c r="O505" s="1"/>
      <c r="P505" s="1"/>
      <c r="Q505" s="1"/>
      <c r="R505" s="1"/>
      <c r="S505" s="1"/>
      <c r="T505" s="1"/>
    </row>
    <row r="506" spans="1:20" ht="15.75" customHeight="1" x14ac:dyDescent="0.25">
      <c r="A506" s="1"/>
      <c r="B506" s="21"/>
      <c r="C506" s="21"/>
      <c r="D506" s="20"/>
      <c r="E506" s="20"/>
      <c r="F506" s="20"/>
      <c r="G506" s="20"/>
      <c r="H506" s="1"/>
      <c r="I506" s="1"/>
      <c r="J506" s="1"/>
      <c r="K506" s="1"/>
      <c r="L506" s="1"/>
      <c r="M506" s="1"/>
      <c r="N506" s="1"/>
      <c r="O506" s="1"/>
      <c r="P506" s="1"/>
      <c r="Q506" s="1"/>
      <c r="R506" s="1"/>
      <c r="S506" s="1"/>
      <c r="T506" s="1"/>
    </row>
    <row r="507" spans="1:20" ht="15.75" customHeight="1" x14ac:dyDescent="0.25">
      <c r="A507" s="1"/>
      <c r="B507" s="21"/>
      <c r="C507" s="21"/>
      <c r="D507" s="20"/>
      <c r="E507" s="20"/>
      <c r="F507" s="20"/>
      <c r="G507" s="20"/>
      <c r="H507" s="1"/>
      <c r="I507" s="1"/>
      <c r="J507" s="1"/>
      <c r="K507" s="1"/>
      <c r="L507" s="1"/>
      <c r="M507" s="1"/>
      <c r="N507" s="1"/>
      <c r="O507" s="1"/>
      <c r="P507" s="1"/>
      <c r="Q507" s="1"/>
      <c r="R507" s="1"/>
      <c r="S507" s="1"/>
      <c r="T507" s="1"/>
    </row>
    <row r="508" spans="1:20" ht="15.75" customHeight="1" x14ac:dyDescent="0.25">
      <c r="A508" s="1"/>
      <c r="B508" s="21"/>
      <c r="C508" s="21"/>
      <c r="D508" s="20"/>
      <c r="E508" s="20"/>
      <c r="F508" s="20"/>
      <c r="G508" s="20"/>
      <c r="H508" s="1"/>
      <c r="I508" s="1"/>
      <c r="J508" s="1"/>
      <c r="K508" s="1"/>
      <c r="L508" s="1"/>
      <c r="M508" s="1"/>
      <c r="N508" s="1"/>
      <c r="O508" s="1"/>
      <c r="P508" s="1"/>
      <c r="Q508" s="1"/>
      <c r="R508" s="1"/>
      <c r="S508" s="1"/>
      <c r="T508" s="1"/>
    </row>
    <row r="509" spans="1:20" ht="15.75" customHeight="1" x14ac:dyDescent="0.25">
      <c r="A509" s="1"/>
      <c r="B509" s="21"/>
      <c r="C509" s="21"/>
      <c r="D509" s="20"/>
      <c r="E509" s="20"/>
      <c r="F509" s="20"/>
      <c r="G509" s="20"/>
      <c r="H509" s="1"/>
      <c r="I509" s="1"/>
      <c r="J509" s="1"/>
      <c r="K509" s="1"/>
      <c r="L509" s="1"/>
      <c r="M509" s="1"/>
      <c r="N509" s="1"/>
      <c r="O509" s="1"/>
      <c r="P509" s="1"/>
      <c r="Q509" s="1"/>
      <c r="R509" s="1"/>
      <c r="S509" s="1"/>
      <c r="T509" s="1"/>
    </row>
    <row r="510" spans="1:20" ht="15.75" customHeight="1" x14ac:dyDescent="0.25">
      <c r="A510" s="1"/>
      <c r="B510" s="21"/>
      <c r="C510" s="21"/>
      <c r="D510" s="20"/>
      <c r="E510" s="20"/>
      <c r="F510" s="20"/>
      <c r="G510" s="20"/>
      <c r="H510" s="1"/>
      <c r="I510" s="1"/>
      <c r="J510" s="1"/>
      <c r="K510" s="1"/>
      <c r="L510" s="1"/>
      <c r="M510" s="1"/>
      <c r="N510" s="1"/>
      <c r="O510" s="1"/>
      <c r="P510" s="1"/>
      <c r="Q510" s="1"/>
      <c r="R510" s="1"/>
      <c r="S510" s="1"/>
      <c r="T510" s="1"/>
    </row>
    <row r="511" spans="1:20" ht="15.75" customHeight="1" x14ac:dyDescent="0.25">
      <c r="A511" s="1"/>
      <c r="B511" s="21"/>
      <c r="C511" s="21"/>
      <c r="D511" s="20"/>
      <c r="E511" s="20"/>
      <c r="F511" s="20"/>
      <c r="G511" s="20"/>
      <c r="H511" s="1"/>
      <c r="I511" s="1"/>
      <c r="J511" s="1"/>
      <c r="K511" s="1"/>
      <c r="L511" s="1"/>
      <c r="M511" s="1"/>
      <c r="N511" s="1"/>
      <c r="O511" s="1"/>
      <c r="P511" s="1"/>
      <c r="Q511" s="1"/>
      <c r="R511" s="1"/>
      <c r="S511" s="1"/>
      <c r="T511" s="1"/>
    </row>
    <row r="512" spans="1:20" ht="15.75" customHeight="1" x14ac:dyDescent="0.25">
      <c r="A512" s="1"/>
      <c r="B512" s="21"/>
      <c r="C512" s="21"/>
      <c r="D512" s="20"/>
      <c r="E512" s="20"/>
      <c r="F512" s="20"/>
      <c r="G512" s="20"/>
      <c r="H512" s="1"/>
      <c r="I512" s="1"/>
      <c r="J512" s="1"/>
      <c r="K512" s="1"/>
      <c r="L512" s="1"/>
      <c r="M512" s="1"/>
      <c r="N512" s="1"/>
      <c r="O512" s="1"/>
      <c r="P512" s="1"/>
      <c r="Q512" s="1"/>
      <c r="R512" s="1"/>
      <c r="S512" s="1"/>
      <c r="T512" s="1"/>
    </row>
    <row r="513" spans="1:20" ht="15.75" customHeight="1" x14ac:dyDescent="0.25">
      <c r="A513" s="1"/>
      <c r="B513" s="21"/>
      <c r="C513" s="21"/>
      <c r="D513" s="20"/>
      <c r="E513" s="20"/>
      <c r="F513" s="20"/>
      <c r="G513" s="20"/>
      <c r="H513" s="1"/>
      <c r="I513" s="1"/>
      <c r="J513" s="1"/>
      <c r="K513" s="1"/>
      <c r="L513" s="1"/>
      <c r="M513" s="1"/>
      <c r="N513" s="1"/>
      <c r="O513" s="1"/>
      <c r="P513" s="1"/>
      <c r="Q513" s="1"/>
      <c r="R513" s="1"/>
      <c r="S513" s="1"/>
      <c r="T513" s="1"/>
    </row>
    <row r="514" spans="1:20" ht="15.75" customHeight="1" x14ac:dyDescent="0.25">
      <c r="A514" s="1"/>
      <c r="B514" s="21"/>
      <c r="C514" s="21"/>
      <c r="D514" s="20"/>
      <c r="E514" s="20"/>
      <c r="F514" s="20"/>
      <c r="G514" s="20"/>
      <c r="H514" s="1"/>
      <c r="I514" s="1"/>
      <c r="J514" s="1"/>
      <c r="K514" s="1"/>
      <c r="L514" s="1"/>
      <c r="M514" s="1"/>
      <c r="N514" s="1"/>
      <c r="O514" s="1"/>
      <c r="P514" s="1"/>
      <c r="Q514" s="1"/>
      <c r="R514" s="1"/>
      <c r="S514" s="1"/>
      <c r="T514" s="1"/>
    </row>
    <row r="515" spans="1:20" ht="15.75" customHeight="1" x14ac:dyDescent="0.25">
      <c r="A515" s="1"/>
      <c r="B515" s="21"/>
      <c r="C515" s="21"/>
      <c r="D515" s="20"/>
      <c r="E515" s="20"/>
      <c r="F515" s="20"/>
      <c r="G515" s="20"/>
      <c r="H515" s="1"/>
      <c r="I515" s="1"/>
      <c r="J515" s="1"/>
      <c r="K515" s="1"/>
      <c r="L515" s="1"/>
      <c r="M515" s="1"/>
      <c r="N515" s="1"/>
      <c r="O515" s="1"/>
      <c r="P515" s="1"/>
      <c r="Q515" s="1"/>
      <c r="R515" s="1"/>
      <c r="S515" s="1"/>
      <c r="T515" s="1"/>
    </row>
    <row r="516" spans="1:20" ht="15.75" customHeight="1" x14ac:dyDescent="0.25">
      <c r="A516" s="1"/>
      <c r="B516" s="21"/>
      <c r="C516" s="21"/>
      <c r="D516" s="20"/>
      <c r="E516" s="20"/>
      <c r="F516" s="20"/>
      <c r="G516" s="20"/>
      <c r="H516" s="1"/>
      <c r="I516" s="1"/>
      <c r="J516" s="1"/>
      <c r="K516" s="1"/>
      <c r="L516" s="1"/>
      <c r="M516" s="1"/>
      <c r="N516" s="1"/>
      <c r="O516" s="1"/>
      <c r="P516" s="1"/>
      <c r="Q516" s="1"/>
      <c r="R516" s="1"/>
      <c r="S516" s="1"/>
      <c r="T516" s="1"/>
    </row>
    <row r="517" spans="1:20" ht="15.75" customHeight="1" x14ac:dyDescent="0.25">
      <c r="A517" s="1"/>
      <c r="B517" s="21"/>
      <c r="C517" s="21"/>
      <c r="D517" s="20"/>
      <c r="E517" s="20"/>
      <c r="F517" s="20"/>
      <c r="G517" s="20"/>
      <c r="H517" s="1"/>
      <c r="I517" s="1"/>
      <c r="J517" s="1"/>
      <c r="K517" s="1"/>
      <c r="L517" s="1"/>
      <c r="M517" s="1"/>
      <c r="N517" s="1"/>
      <c r="O517" s="1"/>
      <c r="P517" s="1"/>
      <c r="Q517" s="1"/>
      <c r="R517" s="1"/>
      <c r="S517" s="1"/>
      <c r="T517" s="1"/>
    </row>
    <row r="518" spans="1:20" ht="15.75" customHeight="1" x14ac:dyDescent="0.25">
      <c r="A518" s="1"/>
      <c r="B518" s="21"/>
      <c r="C518" s="21"/>
      <c r="D518" s="20"/>
      <c r="E518" s="20"/>
      <c r="F518" s="20"/>
      <c r="G518" s="20"/>
      <c r="H518" s="1"/>
      <c r="I518" s="1"/>
      <c r="J518" s="1"/>
      <c r="K518" s="1"/>
      <c r="L518" s="1"/>
      <c r="M518" s="1"/>
      <c r="N518" s="1"/>
      <c r="O518" s="1"/>
      <c r="P518" s="1"/>
      <c r="Q518" s="1"/>
      <c r="R518" s="1"/>
      <c r="S518" s="1"/>
      <c r="T518" s="1"/>
    </row>
    <row r="519" spans="1:20" ht="15.75" customHeight="1" x14ac:dyDescent="0.25">
      <c r="A519" s="1"/>
      <c r="B519" s="21"/>
      <c r="C519" s="21"/>
      <c r="D519" s="20"/>
      <c r="E519" s="20"/>
      <c r="F519" s="20"/>
      <c r="G519" s="20"/>
      <c r="H519" s="1"/>
      <c r="I519" s="1"/>
      <c r="J519" s="1"/>
      <c r="K519" s="1"/>
      <c r="L519" s="1"/>
      <c r="M519" s="1"/>
      <c r="N519" s="1"/>
      <c r="O519" s="1"/>
      <c r="P519" s="1"/>
      <c r="Q519" s="1"/>
      <c r="R519" s="1"/>
      <c r="S519" s="1"/>
      <c r="T519" s="1"/>
    </row>
    <row r="520" spans="1:20" ht="15.75" customHeight="1" x14ac:dyDescent="0.25">
      <c r="A520" s="1"/>
      <c r="B520" s="21"/>
      <c r="C520" s="21"/>
      <c r="D520" s="20"/>
      <c r="E520" s="20"/>
      <c r="F520" s="20"/>
      <c r="G520" s="20"/>
      <c r="H520" s="1"/>
      <c r="I520" s="1"/>
      <c r="J520" s="1"/>
      <c r="K520" s="1"/>
      <c r="L520" s="1"/>
      <c r="M520" s="1"/>
      <c r="N520" s="1"/>
      <c r="O520" s="1"/>
      <c r="P520" s="1"/>
      <c r="Q520" s="1"/>
      <c r="R520" s="1"/>
      <c r="S520" s="1"/>
      <c r="T520" s="1"/>
    </row>
    <row r="521" spans="1:20" ht="15.75" customHeight="1" x14ac:dyDescent="0.25">
      <c r="A521" s="1"/>
      <c r="B521" s="21"/>
      <c r="C521" s="21"/>
      <c r="D521" s="20"/>
      <c r="E521" s="20"/>
      <c r="F521" s="20"/>
      <c r="G521" s="20"/>
      <c r="H521" s="1"/>
      <c r="I521" s="1"/>
      <c r="J521" s="1"/>
      <c r="K521" s="1"/>
      <c r="L521" s="1"/>
      <c r="M521" s="1"/>
      <c r="N521" s="1"/>
      <c r="O521" s="1"/>
      <c r="P521" s="1"/>
      <c r="Q521" s="1"/>
      <c r="R521" s="1"/>
      <c r="S521" s="1"/>
      <c r="T521" s="1"/>
    </row>
    <row r="522" spans="1:20" ht="15.75" customHeight="1" x14ac:dyDescent="0.25">
      <c r="A522" s="1"/>
      <c r="B522" s="21"/>
      <c r="C522" s="21"/>
      <c r="D522" s="20"/>
      <c r="E522" s="20"/>
      <c r="F522" s="20"/>
      <c r="G522" s="20"/>
      <c r="H522" s="1"/>
      <c r="I522" s="1"/>
      <c r="J522" s="1"/>
      <c r="K522" s="1"/>
      <c r="L522" s="1"/>
      <c r="M522" s="1"/>
      <c r="N522" s="1"/>
      <c r="O522" s="1"/>
      <c r="P522" s="1"/>
      <c r="Q522" s="1"/>
      <c r="R522" s="1"/>
      <c r="S522" s="1"/>
      <c r="T522" s="1"/>
    </row>
    <row r="523" spans="1:20" ht="15.75" customHeight="1" x14ac:dyDescent="0.25">
      <c r="A523" s="1"/>
      <c r="B523" s="21"/>
      <c r="C523" s="21"/>
      <c r="D523" s="20"/>
      <c r="E523" s="20"/>
      <c r="F523" s="20"/>
      <c r="G523" s="20"/>
      <c r="H523" s="1"/>
      <c r="I523" s="1"/>
      <c r="J523" s="1"/>
      <c r="K523" s="1"/>
      <c r="L523" s="1"/>
      <c r="M523" s="1"/>
      <c r="N523" s="1"/>
      <c r="O523" s="1"/>
      <c r="P523" s="1"/>
      <c r="Q523" s="1"/>
      <c r="R523" s="1"/>
      <c r="S523" s="1"/>
      <c r="T523" s="1"/>
    </row>
    <row r="524" spans="1:20" ht="15.75" customHeight="1" x14ac:dyDescent="0.25">
      <c r="A524" s="1"/>
      <c r="B524" s="21"/>
      <c r="C524" s="21"/>
      <c r="D524" s="20"/>
      <c r="E524" s="20"/>
      <c r="F524" s="20"/>
      <c r="G524" s="20"/>
      <c r="H524" s="1"/>
      <c r="I524" s="1"/>
      <c r="J524" s="1"/>
      <c r="K524" s="1"/>
      <c r="L524" s="1"/>
      <c r="M524" s="1"/>
      <c r="N524" s="1"/>
      <c r="O524" s="1"/>
      <c r="P524" s="1"/>
      <c r="Q524" s="1"/>
      <c r="R524" s="1"/>
      <c r="S524" s="1"/>
      <c r="T524" s="1"/>
    </row>
    <row r="525" spans="1:20" ht="15.75" customHeight="1" x14ac:dyDescent="0.25">
      <c r="A525" s="1"/>
      <c r="B525" s="21"/>
      <c r="C525" s="21"/>
      <c r="D525" s="20"/>
      <c r="E525" s="20"/>
      <c r="F525" s="20"/>
      <c r="G525" s="20"/>
      <c r="H525" s="1"/>
      <c r="I525" s="1"/>
      <c r="J525" s="1"/>
      <c r="K525" s="1"/>
      <c r="L525" s="1"/>
      <c r="M525" s="1"/>
      <c r="N525" s="1"/>
      <c r="O525" s="1"/>
      <c r="P525" s="1"/>
      <c r="Q525" s="1"/>
      <c r="R525" s="1"/>
      <c r="S525" s="1"/>
      <c r="T525" s="1"/>
    </row>
    <row r="526" spans="1:20" ht="15.75" customHeight="1" x14ac:dyDescent="0.25">
      <c r="A526" s="1"/>
      <c r="B526" s="21"/>
      <c r="C526" s="21"/>
      <c r="D526" s="20"/>
      <c r="E526" s="20"/>
      <c r="F526" s="20"/>
      <c r="G526" s="20"/>
      <c r="H526" s="1"/>
      <c r="I526" s="1"/>
      <c r="J526" s="1"/>
      <c r="K526" s="1"/>
      <c r="L526" s="1"/>
      <c r="M526" s="1"/>
      <c r="N526" s="1"/>
      <c r="O526" s="1"/>
      <c r="P526" s="1"/>
      <c r="Q526" s="1"/>
      <c r="R526" s="1"/>
      <c r="S526" s="1"/>
      <c r="T526" s="1"/>
    </row>
    <row r="527" spans="1:20" ht="15.75" customHeight="1" x14ac:dyDescent="0.25">
      <c r="A527" s="1"/>
      <c r="B527" s="21"/>
      <c r="C527" s="21"/>
      <c r="D527" s="20"/>
      <c r="E527" s="20"/>
      <c r="F527" s="20"/>
      <c r="G527" s="20"/>
      <c r="H527" s="1"/>
      <c r="I527" s="1"/>
      <c r="J527" s="1"/>
      <c r="K527" s="1"/>
      <c r="L527" s="1"/>
      <c r="M527" s="1"/>
      <c r="N527" s="1"/>
      <c r="O527" s="1"/>
      <c r="P527" s="1"/>
      <c r="Q527" s="1"/>
      <c r="R527" s="1"/>
      <c r="S527" s="1"/>
      <c r="T527" s="1"/>
    </row>
    <row r="528" spans="1:20" ht="15.75" customHeight="1" x14ac:dyDescent="0.25">
      <c r="A528" s="1"/>
      <c r="B528" s="21"/>
      <c r="C528" s="21"/>
      <c r="D528" s="20"/>
      <c r="E528" s="20"/>
      <c r="F528" s="20"/>
      <c r="G528" s="20"/>
      <c r="H528" s="1"/>
      <c r="I528" s="1"/>
      <c r="J528" s="1"/>
      <c r="K528" s="1"/>
      <c r="L528" s="1"/>
      <c r="M528" s="1"/>
      <c r="N528" s="1"/>
      <c r="O528" s="1"/>
      <c r="P528" s="1"/>
      <c r="Q528" s="1"/>
      <c r="R528" s="1"/>
      <c r="S528" s="1"/>
      <c r="T528" s="1"/>
    </row>
    <row r="529" spans="1:20" ht="15.75" customHeight="1" x14ac:dyDescent="0.25">
      <c r="A529" s="1"/>
      <c r="B529" s="21"/>
      <c r="C529" s="21"/>
      <c r="D529" s="20"/>
      <c r="E529" s="20"/>
      <c r="F529" s="20"/>
      <c r="G529" s="20"/>
      <c r="H529" s="1"/>
      <c r="I529" s="1"/>
      <c r="J529" s="1"/>
      <c r="K529" s="1"/>
      <c r="L529" s="1"/>
      <c r="M529" s="1"/>
      <c r="N529" s="1"/>
      <c r="O529" s="1"/>
      <c r="P529" s="1"/>
      <c r="Q529" s="1"/>
      <c r="R529" s="1"/>
      <c r="S529" s="1"/>
      <c r="T529" s="1"/>
    </row>
    <row r="530" spans="1:20" ht="15.75" customHeight="1" x14ac:dyDescent="0.25">
      <c r="A530" s="1"/>
      <c r="B530" s="21"/>
      <c r="C530" s="21"/>
      <c r="D530" s="20"/>
      <c r="E530" s="20"/>
      <c r="F530" s="20"/>
      <c r="G530" s="20"/>
      <c r="H530" s="1"/>
      <c r="I530" s="1"/>
      <c r="J530" s="1"/>
      <c r="K530" s="1"/>
      <c r="L530" s="1"/>
      <c r="M530" s="1"/>
      <c r="N530" s="1"/>
      <c r="O530" s="1"/>
      <c r="P530" s="1"/>
      <c r="Q530" s="1"/>
      <c r="R530" s="1"/>
      <c r="S530" s="1"/>
      <c r="T530" s="1"/>
    </row>
    <row r="531" spans="1:20" ht="15.75" customHeight="1" x14ac:dyDescent="0.25">
      <c r="A531" s="1"/>
      <c r="B531" s="21"/>
      <c r="C531" s="21"/>
      <c r="D531" s="20"/>
      <c r="E531" s="20"/>
      <c r="F531" s="20"/>
      <c r="G531" s="20"/>
      <c r="H531" s="1"/>
      <c r="I531" s="1"/>
      <c r="J531" s="1"/>
      <c r="K531" s="1"/>
      <c r="L531" s="1"/>
      <c r="M531" s="1"/>
      <c r="N531" s="1"/>
      <c r="O531" s="1"/>
      <c r="P531" s="1"/>
      <c r="Q531" s="1"/>
      <c r="R531" s="1"/>
      <c r="S531" s="1"/>
      <c r="T531" s="1"/>
    </row>
    <row r="532" spans="1:20" ht="15.75" customHeight="1" x14ac:dyDescent="0.25">
      <c r="A532" s="1"/>
      <c r="B532" s="21"/>
      <c r="C532" s="21"/>
      <c r="D532" s="20"/>
      <c r="E532" s="20"/>
      <c r="F532" s="20"/>
      <c r="G532" s="20"/>
      <c r="H532" s="1"/>
      <c r="I532" s="1"/>
      <c r="J532" s="1"/>
      <c r="K532" s="1"/>
      <c r="L532" s="1"/>
      <c r="M532" s="1"/>
      <c r="N532" s="1"/>
      <c r="O532" s="1"/>
      <c r="P532" s="1"/>
      <c r="Q532" s="1"/>
      <c r="R532" s="1"/>
      <c r="S532" s="1"/>
      <c r="T532" s="1"/>
    </row>
    <row r="533" spans="1:20" ht="15.75" customHeight="1" x14ac:dyDescent="0.25">
      <c r="A533" s="1"/>
      <c r="B533" s="21"/>
      <c r="C533" s="21"/>
      <c r="D533" s="20"/>
      <c r="E533" s="20"/>
      <c r="F533" s="20"/>
      <c r="G533" s="20"/>
      <c r="H533" s="1"/>
      <c r="I533" s="1"/>
      <c r="J533" s="1"/>
      <c r="K533" s="1"/>
      <c r="L533" s="1"/>
      <c r="M533" s="1"/>
      <c r="N533" s="1"/>
      <c r="O533" s="1"/>
      <c r="P533" s="1"/>
      <c r="Q533" s="1"/>
      <c r="R533" s="1"/>
      <c r="S533" s="1"/>
      <c r="T533" s="1"/>
    </row>
    <row r="534" spans="1:20" ht="15.75" customHeight="1" x14ac:dyDescent="0.25">
      <c r="A534" s="1"/>
      <c r="B534" s="21"/>
      <c r="C534" s="21"/>
      <c r="D534" s="20"/>
      <c r="E534" s="20"/>
      <c r="F534" s="20"/>
      <c r="G534" s="20"/>
      <c r="H534" s="1"/>
      <c r="I534" s="1"/>
      <c r="J534" s="1"/>
      <c r="K534" s="1"/>
      <c r="L534" s="1"/>
      <c r="M534" s="1"/>
      <c r="N534" s="1"/>
      <c r="O534" s="1"/>
      <c r="P534" s="1"/>
      <c r="Q534" s="1"/>
      <c r="R534" s="1"/>
      <c r="S534" s="1"/>
      <c r="T534" s="1"/>
    </row>
    <row r="535" spans="1:20" ht="15.75" customHeight="1" x14ac:dyDescent="0.25">
      <c r="A535" s="1"/>
      <c r="B535" s="21"/>
      <c r="C535" s="21"/>
      <c r="D535" s="20"/>
      <c r="E535" s="20"/>
      <c r="F535" s="20"/>
      <c r="G535" s="20"/>
      <c r="H535" s="1"/>
      <c r="I535" s="1"/>
      <c r="J535" s="1"/>
      <c r="K535" s="1"/>
      <c r="L535" s="1"/>
      <c r="M535" s="1"/>
      <c r="N535" s="1"/>
      <c r="O535" s="1"/>
      <c r="P535" s="1"/>
      <c r="Q535" s="1"/>
      <c r="R535" s="1"/>
      <c r="S535" s="1"/>
      <c r="T535" s="1"/>
    </row>
    <row r="536" spans="1:20" ht="15.75" customHeight="1" x14ac:dyDescent="0.25">
      <c r="A536" s="1"/>
      <c r="B536" s="21"/>
      <c r="C536" s="21"/>
      <c r="D536" s="20"/>
      <c r="E536" s="20"/>
      <c r="F536" s="20"/>
      <c r="G536" s="20"/>
      <c r="H536" s="1"/>
      <c r="I536" s="1"/>
      <c r="J536" s="1"/>
      <c r="K536" s="1"/>
      <c r="L536" s="1"/>
      <c r="M536" s="1"/>
      <c r="N536" s="1"/>
      <c r="O536" s="1"/>
      <c r="P536" s="1"/>
      <c r="Q536" s="1"/>
      <c r="R536" s="1"/>
      <c r="S536" s="1"/>
      <c r="T536" s="1"/>
    </row>
    <row r="537" spans="1:20" ht="15.75" customHeight="1" x14ac:dyDescent="0.25">
      <c r="A537" s="1"/>
      <c r="B537" s="21"/>
      <c r="C537" s="21"/>
      <c r="D537" s="20"/>
      <c r="E537" s="20"/>
      <c r="F537" s="20"/>
      <c r="G537" s="20"/>
      <c r="H537" s="1"/>
      <c r="I537" s="1"/>
      <c r="J537" s="1"/>
      <c r="K537" s="1"/>
      <c r="L537" s="1"/>
      <c r="M537" s="1"/>
      <c r="N537" s="1"/>
      <c r="O537" s="1"/>
      <c r="P537" s="1"/>
      <c r="Q537" s="1"/>
      <c r="R537" s="1"/>
      <c r="S537" s="1"/>
      <c r="T537" s="1"/>
    </row>
    <row r="538" spans="1:20" ht="15.75" customHeight="1" x14ac:dyDescent="0.25">
      <c r="A538" s="1"/>
      <c r="B538" s="21"/>
      <c r="C538" s="21"/>
      <c r="D538" s="20"/>
      <c r="E538" s="20"/>
      <c r="F538" s="20"/>
      <c r="G538" s="20"/>
      <c r="H538" s="1"/>
      <c r="I538" s="1"/>
      <c r="J538" s="1"/>
      <c r="K538" s="1"/>
      <c r="L538" s="1"/>
      <c r="M538" s="1"/>
      <c r="N538" s="1"/>
      <c r="O538" s="1"/>
      <c r="P538" s="1"/>
      <c r="Q538" s="1"/>
      <c r="R538" s="1"/>
      <c r="S538" s="1"/>
      <c r="T538" s="1"/>
    </row>
    <row r="539" spans="1:20" ht="15.75" customHeight="1" x14ac:dyDescent="0.25">
      <c r="A539" s="1"/>
      <c r="B539" s="21"/>
      <c r="C539" s="21"/>
      <c r="D539" s="20"/>
      <c r="E539" s="20"/>
      <c r="F539" s="20"/>
      <c r="G539" s="20"/>
      <c r="H539" s="1"/>
      <c r="I539" s="1"/>
      <c r="J539" s="1"/>
      <c r="K539" s="1"/>
      <c r="L539" s="1"/>
      <c r="M539" s="1"/>
      <c r="N539" s="1"/>
      <c r="O539" s="1"/>
      <c r="P539" s="1"/>
      <c r="Q539" s="1"/>
      <c r="R539" s="1"/>
      <c r="S539" s="1"/>
      <c r="T539" s="1"/>
    </row>
    <row r="540" spans="1:20" ht="15.75" customHeight="1" x14ac:dyDescent="0.25">
      <c r="A540" s="1"/>
      <c r="B540" s="21"/>
      <c r="C540" s="21"/>
      <c r="D540" s="20"/>
      <c r="E540" s="20"/>
      <c r="F540" s="20"/>
      <c r="G540" s="20"/>
      <c r="H540" s="1"/>
      <c r="I540" s="1"/>
      <c r="J540" s="1"/>
      <c r="K540" s="1"/>
      <c r="L540" s="1"/>
      <c r="M540" s="1"/>
      <c r="N540" s="1"/>
      <c r="O540" s="1"/>
      <c r="P540" s="1"/>
      <c r="Q540" s="1"/>
      <c r="R540" s="1"/>
      <c r="S540" s="1"/>
      <c r="T540" s="1"/>
    </row>
    <row r="541" spans="1:20" ht="15.75" customHeight="1" x14ac:dyDescent="0.25">
      <c r="A541" s="1"/>
      <c r="B541" s="21"/>
      <c r="C541" s="21"/>
      <c r="D541" s="20"/>
      <c r="E541" s="20"/>
      <c r="F541" s="20"/>
      <c r="G541" s="20"/>
      <c r="H541" s="1"/>
      <c r="I541" s="1"/>
      <c r="J541" s="1"/>
      <c r="K541" s="1"/>
      <c r="L541" s="1"/>
      <c r="M541" s="1"/>
      <c r="N541" s="1"/>
      <c r="O541" s="1"/>
      <c r="P541" s="1"/>
      <c r="Q541" s="1"/>
      <c r="R541" s="1"/>
      <c r="S541" s="1"/>
      <c r="T541" s="1"/>
    </row>
    <row r="542" spans="1:20" ht="15.75" customHeight="1" x14ac:dyDescent="0.25">
      <c r="A542" s="1"/>
      <c r="B542" s="21"/>
      <c r="C542" s="21"/>
      <c r="D542" s="20"/>
      <c r="E542" s="20"/>
      <c r="F542" s="20"/>
      <c r="G542" s="20"/>
      <c r="H542" s="1"/>
      <c r="I542" s="1"/>
      <c r="J542" s="1"/>
      <c r="K542" s="1"/>
      <c r="L542" s="1"/>
      <c r="M542" s="1"/>
      <c r="N542" s="1"/>
      <c r="O542" s="1"/>
      <c r="P542" s="1"/>
      <c r="Q542" s="1"/>
      <c r="R542" s="1"/>
      <c r="S542" s="1"/>
      <c r="T542" s="1"/>
    </row>
    <row r="543" spans="1:20" ht="15.75" customHeight="1" x14ac:dyDescent="0.25">
      <c r="A543" s="1"/>
      <c r="B543" s="21"/>
      <c r="C543" s="21"/>
      <c r="D543" s="20"/>
      <c r="E543" s="20"/>
      <c r="F543" s="20"/>
      <c r="G543" s="20"/>
      <c r="H543" s="1"/>
      <c r="I543" s="1"/>
      <c r="J543" s="1"/>
      <c r="K543" s="1"/>
      <c r="L543" s="1"/>
      <c r="M543" s="1"/>
      <c r="N543" s="1"/>
      <c r="O543" s="1"/>
      <c r="P543" s="1"/>
      <c r="Q543" s="1"/>
      <c r="R543" s="1"/>
      <c r="S543" s="1"/>
      <c r="T543" s="1"/>
    </row>
    <row r="544" spans="1:20" ht="15.75" customHeight="1" x14ac:dyDescent="0.25">
      <c r="A544" s="1"/>
      <c r="B544" s="21"/>
      <c r="C544" s="21"/>
      <c r="D544" s="20"/>
      <c r="E544" s="20"/>
      <c r="F544" s="20"/>
      <c r="G544" s="20"/>
      <c r="H544" s="1"/>
      <c r="I544" s="1"/>
      <c r="J544" s="1"/>
      <c r="K544" s="1"/>
      <c r="L544" s="1"/>
      <c r="M544" s="1"/>
      <c r="N544" s="1"/>
      <c r="O544" s="1"/>
      <c r="P544" s="1"/>
      <c r="Q544" s="1"/>
      <c r="R544" s="1"/>
      <c r="S544" s="1"/>
      <c r="T544" s="1"/>
    </row>
    <row r="545" spans="1:20" ht="15.75" customHeight="1" x14ac:dyDescent="0.25">
      <c r="A545" s="1"/>
      <c r="B545" s="21"/>
      <c r="C545" s="21"/>
      <c r="D545" s="20"/>
      <c r="E545" s="20"/>
      <c r="F545" s="20"/>
      <c r="G545" s="20"/>
      <c r="H545" s="1"/>
      <c r="I545" s="1"/>
      <c r="J545" s="1"/>
      <c r="K545" s="1"/>
      <c r="L545" s="1"/>
      <c r="M545" s="1"/>
      <c r="N545" s="1"/>
      <c r="O545" s="1"/>
      <c r="P545" s="1"/>
      <c r="Q545" s="1"/>
      <c r="R545" s="1"/>
      <c r="S545" s="1"/>
      <c r="T545" s="1"/>
    </row>
    <row r="546" spans="1:20" ht="15.75" customHeight="1" x14ac:dyDescent="0.25">
      <c r="A546" s="1"/>
      <c r="B546" s="21"/>
      <c r="C546" s="21"/>
      <c r="D546" s="20"/>
      <c r="E546" s="20"/>
      <c r="F546" s="20"/>
      <c r="G546" s="20"/>
      <c r="H546" s="1"/>
      <c r="I546" s="1"/>
      <c r="J546" s="1"/>
      <c r="K546" s="1"/>
      <c r="L546" s="1"/>
      <c r="M546" s="1"/>
      <c r="N546" s="1"/>
      <c r="O546" s="1"/>
      <c r="P546" s="1"/>
      <c r="Q546" s="1"/>
      <c r="R546" s="1"/>
      <c r="S546" s="1"/>
      <c r="T546" s="1"/>
    </row>
    <row r="547" spans="1:20" ht="15.75" customHeight="1" x14ac:dyDescent="0.25">
      <c r="A547" s="1"/>
      <c r="B547" s="21"/>
      <c r="C547" s="21"/>
      <c r="D547" s="20"/>
      <c r="E547" s="20"/>
      <c r="F547" s="20"/>
      <c r="G547" s="20"/>
      <c r="H547" s="1"/>
      <c r="I547" s="1"/>
      <c r="J547" s="1"/>
      <c r="K547" s="1"/>
      <c r="L547" s="1"/>
      <c r="M547" s="1"/>
      <c r="N547" s="1"/>
      <c r="O547" s="1"/>
      <c r="P547" s="1"/>
      <c r="Q547" s="1"/>
      <c r="R547" s="1"/>
      <c r="S547" s="1"/>
      <c r="T547" s="1"/>
    </row>
    <row r="548" spans="1:20" ht="15.75" customHeight="1" x14ac:dyDescent="0.25">
      <c r="A548" s="1"/>
      <c r="B548" s="21"/>
      <c r="C548" s="21"/>
      <c r="D548" s="20"/>
      <c r="E548" s="20"/>
      <c r="F548" s="20"/>
      <c r="G548" s="20"/>
      <c r="H548" s="1"/>
      <c r="I548" s="1"/>
      <c r="J548" s="1"/>
      <c r="K548" s="1"/>
      <c r="L548" s="1"/>
      <c r="M548" s="1"/>
      <c r="N548" s="1"/>
      <c r="O548" s="1"/>
      <c r="P548" s="1"/>
      <c r="Q548" s="1"/>
      <c r="R548" s="1"/>
      <c r="S548" s="1"/>
      <c r="T548" s="1"/>
    </row>
    <row r="549" spans="1:20" ht="15.75" customHeight="1" x14ac:dyDescent="0.25">
      <c r="A549" s="1"/>
      <c r="B549" s="21"/>
      <c r="C549" s="21"/>
      <c r="D549" s="20"/>
      <c r="E549" s="20"/>
      <c r="F549" s="20"/>
      <c r="G549" s="20"/>
      <c r="H549" s="1"/>
      <c r="I549" s="1"/>
      <c r="J549" s="1"/>
      <c r="K549" s="1"/>
      <c r="L549" s="1"/>
      <c r="M549" s="1"/>
      <c r="N549" s="1"/>
      <c r="O549" s="1"/>
      <c r="P549" s="1"/>
      <c r="Q549" s="1"/>
      <c r="R549" s="1"/>
      <c r="S549" s="1"/>
      <c r="T549" s="1"/>
    </row>
    <row r="550" spans="1:20" ht="15.75" customHeight="1" x14ac:dyDescent="0.25">
      <c r="A550" s="1"/>
      <c r="B550" s="21"/>
      <c r="C550" s="21"/>
      <c r="D550" s="20"/>
      <c r="E550" s="20"/>
      <c r="F550" s="20"/>
      <c r="G550" s="20"/>
      <c r="H550" s="1"/>
      <c r="I550" s="1"/>
      <c r="J550" s="1"/>
      <c r="K550" s="1"/>
      <c r="L550" s="1"/>
      <c r="M550" s="1"/>
      <c r="N550" s="1"/>
      <c r="O550" s="1"/>
      <c r="P550" s="1"/>
      <c r="Q550" s="1"/>
      <c r="R550" s="1"/>
      <c r="S550" s="1"/>
      <c r="T550" s="1"/>
    </row>
    <row r="551" spans="1:20" ht="15.75" customHeight="1" x14ac:dyDescent="0.25">
      <c r="A551" s="1"/>
      <c r="B551" s="21"/>
      <c r="C551" s="21"/>
      <c r="D551" s="20"/>
      <c r="E551" s="20"/>
      <c r="F551" s="20"/>
      <c r="G551" s="20"/>
      <c r="H551" s="1"/>
      <c r="I551" s="1"/>
      <c r="J551" s="1"/>
      <c r="K551" s="1"/>
      <c r="L551" s="1"/>
      <c r="M551" s="1"/>
      <c r="N551" s="1"/>
      <c r="O551" s="1"/>
      <c r="P551" s="1"/>
      <c r="Q551" s="1"/>
      <c r="R551" s="1"/>
      <c r="S551" s="1"/>
      <c r="T551" s="1"/>
    </row>
    <row r="552" spans="1:20" ht="15.75" customHeight="1" x14ac:dyDescent="0.25">
      <c r="A552" s="1"/>
      <c r="B552" s="21"/>
      <c r="C552" s="21"/>
      <c r="D552" s="20"/>
      <c r="E552" s="20"/>
      <c r="F552" s="20"/>
      <c r="G552" s="20"/>
      <c r="H552" s="1"/>
      <c r="I552" s="1"/>
      <c r="J552" s="1"/>
      <c r="K552" s="1"/>
      <c r="L552" s="1"/>
      <c r="M552" s="1"/>
      <c r="N552" s="1"/>
      <c r="O552" s="1"/>
      <c r="P552" s="1"/>
      <c r="Q552" s="1"/>
      <c r="R552" s="1"/>
      <c r="S552" s="1"/>
      <c r="T552" s="1"/>
    </row>
    <row r="553" spans="1:20" ht="15.75" customHeight="1" x14ac:dyDescent="0.25">
      <c r="A553" s="1"/>
      <c r="B553" s="21"/>
      <c r="C553" s="21"/>
      <c r="D553" s="20"/>
      <c r="E553" s="20"/>
      <c r="F553" s="20"/>
      <c r="G553" s="20"/>
      <c r="H553" s="1"/>
      <c r="I553" s="1"/>
      <c r="J553" s="1"/>
      <c r="K553" s="1"/>
      <c r="L553" s="1"/>
      <c r="M553" s="1"/>
      <c r="N553" s="1"/>
      <c r="O553" s="1"/>
      <c r="P553" s="1"/>
      <c r="Q553" s="1"/>
      <c r="R553" s="1"/>
      <c r="S553" s="1"/>
      <c r="T553" s="1"/>
    </row>
    <row r="554" spans="1:20" ht="15.75" customHeight="1" x14ac:dyDescent="0.25">
      <c r="A554" s="1"/>
      <c r="B554" s="21"/>
      <c r="C554" s="21"/>
      <c r="D554" s="20"/>
      <c r="E554" s="20"/>
      <c r="F554" s="20"/>
      <c r="G554" s="20"/>
      <c r="H554" s="1"/>
      <c r="I554" s="1"/>
      <c r="J554" s="1"/>
      <c r="K554" s="1"/>
      <c r="L554" s="1"/>
      <c r="M554" s="1"/>
      <c r="N554" s="1"/>
      <c r="O554" s="1"/>
      <c r="P554" s="1"/>
      <c r="Q554" s="1"/>
      <c r="R554" s="1"/>
      <c r="S554" s="1"/>
      <c r="T554" s="1"/>
    </row>
    <row r="555" spans="1:20" ht="15.75" customHeight="1" x14ac:dyDescent="0.25">
      <c r="A555" s="1"/>
      <c r="B555" s="21"/>
      <c r="C555" s="21"/>
      <c r="D555" s="20"/>
      <c r="E555" s="20"/>
      <c r="F555" s="20"/>
      <c r="G555" s="20"/>
      <c r="H555" s="1"/>
      <c r="I555" s="1"/>
      <c r="J555" s="1"/>
      <c r="K555" s="1"/>
      <c r="L555" s="1"/>
      <c r="M555" s="1"/>
      <c r="N555" s="1"/>
      <c r="O555" s="1"/>
      <c r="P555" s="1"/>
      <c r="Q555" s="1"/>
      <c r="R555" s="1"/>
      <c r="S555" s="1"/>
      <c r="T555" s="1"/>
    </row>
    <row r="556" spans="1:20" ht="15.75" customHeight="1" x14ac:dyDescent="0.25">
      <c r="A556" s="1"/>
      <c r="B556" s="21"/>
      <c r="C556" s="21"/>
      <c r="D556" s="20"/>
      <c r="E556" s="20"/>
      <c r="F556" s="20"/>
      <c r="G556" s="20"/>
      <c r="H556" s="1"/>
      <c r="I556" s="1"/>
      <c r="J556" s="1"/>
      <c r="K556" s="1"/>
      <c r="L556" s="1"/>
      <c r="M556" s="1"/>
      <c r="N556" s="1"/>
      <c r="O556" s="1"/>
      <c r="P556" s="1"/>
      <c r="Q556" s="1"/>
      <c r="R556" s="1"/>
      <c r="S556" s="1"/>
      <c r="T556" s="1"/>
    </row>
    <row r="557" spans="1:20" ht="15.75" customHeight="1" x14ac:dyDescent="0.25">
      <c r="A557" s="1"/>
      <c r="B557" s="21"/>
      <c r="C557" s="21"/>
      <c r="D557" s="20"/>
      <c r="E557" s="20"/>
      <c r="F557" s="20"/>
      <c r="G557" s="20"/>
      <c r="H557" s="1"/>
      <c r="I557" s="1"/>
      <c r="J557" s="1"/>
      <c r="K557" s="1"/>
      <c r="L557" s="1"/>
      <c r="M557" s="1"/>
      <c r="N557" s="1"/>
      <c r="O557" s="1"/>
      <c r="P557" s="1"/>
      <c r="Q557" s="1"/>
      <c r="R557" s="1"/>
      <c r="S557" s="1"/>
      <c r="T557" s="1"/>
    </row>
    <row r="558" spans="1:20" ht="15.75" customHeight="1" x14ac:dyDescent="0.25">
      <c r="A558" s="1"/>
      <c r="B558" s="21"/>
      <c r="C558" s="21"/>
      <c r="D558" s="20"/>
      <c r="E558" s="20"/>
      <c r="F558" s="20"/>
      <c r="G558" s="20"/>
      <c r="H558" s="1"/>
      <c r="I558" s="1"/>
      <c r="J558" s="1"/>
      <c r="K558" s="1"/>
      <c r="L558" s="1"/>
      <c r="M558" s="1"/>
      <c r="N558" s="1"/>
      <c r="O558" s="1"/>
      <c r="P558" s="1"/>
      <c r="Q558" s="1"/>
      <c r="R558" s="1"/>
      <c r="S558" s="1"/>
      <c r="T558" s="1"/>
    </row>
    <row r="559" spans="1:20" ht="15.75" customHeight="1" x14ac:dyDescent="0.25">
      <c r="A559" s="1"/>
      <c r="B559" s="21"/>
      <c r="C559" s="21"/>
      <c r="D559" s="20"/>
      <c r="E559" s="20"/>
      <c r="F559" s="20"/>
      <c r="G559" s="20"/>
      <c r="H559" s="1"/>
      <c r="I559" s="1"/>
      <c r="J559" s="1"/>
      <c r="K559" s="1"/>
      <c r="L559" s="1"/>
      <c r="M559" s="1"/>
      <c r="N559" s="1"/>
      <c r="O559" s="1"/>
      <c r="P559" s="1"/>
      <c r="Q559" s="1"/>
      <c r="R559" s="1"/>
      <c r="S559" s="1"/>
      <c r="T559" s="1"/>
    </row>
    <row r="560" spans="1:20" ht="15.75" customHeight="1" x14ac:dyDescent="0.25">
      <c r="A560" s="1"/>
      <c r="B560" s="21"/>
      <c r="C560" s="21"/>
      <c r="D560" s="20"/>
      <c r="E560" s="20"/>
      <c r="F560" s="20"/>
      <c r="G560" s="20"/>
      <c r="H560" s="1"/>
      <c r="I560" s="1"/>
      <c r="J560" s="1"/>
      <c r="K560" s="1"/>
      <c r="L560" s="1"/>
      <c r="M560" s="1"/>
      <c r="N560" s="1"/>
      <c r="O560" s="1"/>
      <c r="P560" s="1"/>
      <c r="Q560" s="1"/>
      <c r="R560" s="1"/>
      <c r="S560" s="1"/>
      <c r="T560" s="1"/>
    </row>
    <row r="561" spans="1:20" ht="15.75" customHeight="1" x14ac:dyDescent="0.25">
      <c r="A561" s="1"/>
      <c r="B561" s="21"/>
      <c r="C561" s="21"/>
      <c r="D561" s="20"/>
      <c r="E561" s="20"/>
      <c r="F561" s="20"/>
      <c r="G561" s="20"/>
      <c r="H561" s="1"/>
      <c r="I561" s="1"/>
      <c r="J561" s="1"/>
      <c r="K561" s="1"/>
      <c r="L561" s="1"/>
      <c r="M561" s="1"/>
      <c r="N561" s="1"/>
      <c r="O561" s="1"/>
      <c r="P561" s="1"/>
      <c r="Q561" s="1"/>
      <c r="R561" s="1"/>
      <c r="S561" s="1"/>
      <c r="T561" s="1"/>
    </row>
    <row r="562" spans="1:20" ht="15.75" customHeight="1" x14ac:dyDescent="0.25">
      <c r="A562" s="1"/>
      <c r="B562" s="21"/>
      <c r="C562" s="21"/>
      <c r="D562" s="20"/>
      <c r="E562" s="20"/>
      <c r="F562" s="20"/>
      <c r="G562" s="20"/>
      <c r="H562" s="1"/>
      <c r="I562" s="1"/>
      <c r="J562" s="1"/>
      <c r="K562" s="1"/>
      <c r="L562" s="1"/>
      <c r="M562" s="1"/>
      <c r="N562" s="1"/>
      <c r="O562" s="1"/>
      <c r="P562" s="1"/>
      <c r="Q562" s="1"/>
      <c r="R562" s="1"/>
      <c r="S562" s="1"/>
      <c r="T562" s="1"/>
    </row>
    <row r="563" spans="1:20" ht="15.75" customHeight="1" x14ac:dyDescent="0.25">
      <c r="A563" s="1"/>
      <c r="B563" s="21"/>
      <c r="C563" s="21"/>
      <c r="D563" s="20"/>
      <c r="E563" s="20"/>
      <c r="F563" s="20"/>
      <c r="G563" s="20"/>
      <c r="H563" s="1"/>
      <c r="I563" s="1"/>
      <c r="J563" s="1"/>
      <c r="K563" s="1"/>
      <c r="L563" s="1"/>
      <c r="M563" s="1"/>
      <c r="N563" s="1"/>
      <c r="O563" s="1"/>
      <c r="P563" s="1"/>
      <c r="Q563" s="1"/>
      <c r="R563" s="1"/>
      <c r="S563" s="1"/>
      <c r="T563" s="1"/>
    </row>
    <row r="564" spans="1:20" ht="15.75" customHeight="1" x14ac:dyDescent="0.25">
      <c r="A564" s="1"/>
      <c r="B564" s="21"/>
      <c r="C564" s="21"/>
      <c r="D564" s="20"/>
      <c r="E564" s="20"/>
      <c r="F564" s="20"/>
      <c r="G564" s="20"/>
      <c r="H564" s="1"/>
      <c r="I564" s="1"/>
      <c r="J564" s="1"/>
      <c r="K564" s="1"/>
      <c r="L564" s="1"/>
      <c r="M564" s="1"/>
      <c r="N564" s="1"/>
      <c r="O564" s="1"/>
      <c r="P564" s="1"/>
      <c r="Q564" s="1"/>
      <c r="R564" s="1"/>
      <c r="S564" s="1"/>
      <c r="T564" s="1"/>
    </row>
    <row r="565" spans="1:20" ht="15.75" customHeight="1" x14ac:dyDescent="0.25">
      <c r="A565" s="1"/>
      <c r="B565" s="21"/>
      <c r="C565" s="21"/>
      <c r="D565" s="20"/>
      <c r="E565" s="20"/>
      <c r="F565" s="20"/>
      <c r="G565" s="20"/>
      <c r="H565" s="1"/>
      <c r="I565" s="1"/>
      <c r="J565" s="1"/>
      <c r="K565" s="1"/>
      <c r="L565" s="1"/>
      <c r="M565" s="1"/>
      <c r="N565" s="1"/>
      <c r="O565" s="1"/>
      <c r="P565" s="1"/>
      <c r="Q565" s="1"/>
      <c r="R565" s="1"/>
      <c r="S565" s="1"/>
      <c r="T565" s="1"/>
    </row>
    <row r="566" spans="1:20" ht="15.75" customHeight="1" x14ac:dyDescent="0.25">
      <c r="A566" s="1"/>
      <c r="B566" s="21"/>
      <c r="C566" s="21"/>
      <c r="D566" s="20"/>
      <c r="E566" s="20"/>
      <c r="F566" s="20"/>
      <c r="G566" s="20"/>
      <c r="H566" s="1"/>
      <c r="I566" s="1"/>
      <c r="J566" s="1"/>
      <c r="K566" s="1"/>
      <c r="L566" s="1"/>
      <c r="M566" s="1"/>
      <c r="N566" s="1"/>
      <c r="O566" s="1"/>
      <c r="P566" s="1"/>
      <c r="Q566" s="1"/>
      <c r="R566" s="1"/>
      <c r="S566" s="1"/>
      <c r="T566" s="1"/>
    </row>
    <row r="567" spans="1:20" ht="15.75" customHeight="1" x14ac:dyDescent="0.25">
      <c r="A567" s="1"/>
      <c r="B567" s="21"/>
      <c r="C567" s="21"/>
      <c r="D567" s="20"/>
      <c r="E567" s="20"/>
      <c r="F567" s="20"/>
      <c r="G567" s="20"/>
      <c r="H567" s="1"/>
      <c r="I567" s="1"/>
      <c r="J567" s="1"/>
      <c r="K567" s="1"/>
      <c r="L567" s="1"/>
      <c r="M567" s="1"/>
      <c r="N567" s="1"/>
      <c r="O567" s="1"/>
      <c r="P567" s="1"/>
      <c r="Q567" s="1"/>
      <c r="R567" s="1"/>
      <c r="S567" s="1"/>
      <c r="T567" s="1"/>
    </row>
    <row r="568" spans="1:20" ht="15.75" customHeight="1" x14ac:dyDescent="0.25">
      <c r="A568" s="1"/>
      <c r="B568" s="21"/>
      <c r="C568" s="21"/>
      <c r="D568" s="20"/>
      <c r="E568" s="20"/>
      <c r="F568" s="20"/>
      <c r="G568" s="20"/>
      <c r="H568" s="1"/>
      <c r="I568" s="1"/>
      <c r="J568" s="1"/>
      <c r="K568" s="1"/>
      <c r="L568" s="1"/>
      <c r="M568" s="1"/>
      <c r="N568" s="1"/>
      <c r="O568" s="1"/>
      <c r="P568" s="1"/>
      <c r="Q568" s="1"/>
      <c r="R568" s="1"/>
      <c r="S568" s="1"/>
      <c r="T568" s="1"/>
    </row>
    <row r="569" spans="1:20" ht="15.75" customHeight="1" x14ac:dyDescent="0.25">
      <c r="A569" s="1"/>
      <c r="B569" s="21"/>
      <c r="C569" s="21"/>
      <c r="D569" s="20"/>
      <c r="E569" s="20"/>
      <c r="F569" s="20"/>
      <c r="G569" s="20"/>
      <c r="H569" s="1"/>
      <c r="I569" s="1"/>
      <c r="J569" s="1"/>
      <c r="K569" s="1"/>
      <c r="L569" s="1"/>
      <c r="M569" s="1"/>
      <c r="N569" s="1"/>
      <c r="O569" s="1"/>
      <c r="P569" s="1"/>
      <c r="Q569" s="1"/>
      <c r="R569" s="1"/>
      <c r="S569" s="1"/>
      <c r="T569" s="1"/>
    </row>
    <row r="570" spans="1:20" ht="15.75" customHeight="1" x14ac:dyDescent="0.25">
      <c r="A570" s="1"/>
      <c r="B570" s="21"/>
      <c r="C570" s="21"/>
      <c r="D570" s="20"/>
      <c r="E570" s="20"/>
      <c r="F570" s="20"/>
      <c r="G570" s="20"/>
      <c r="H570" s="1"/>
      <c r="I570" s="1"/>
      <c r="J570" s="1"/>
      <c r="K570" s="1"/>
      <c r="L570" s="1"/>
      <c r="M570" s="1"/>
      <c r="N570" s="1"/>
      <c r="O570" s="1"/>
      <c r="P570" s="1"/>
      <c r="Q570" s="1"/>
      <c r="R570" s="1"/>
      <c r="S570" s="1"/>
      <c r="T570" s="1"/>
    </row>
    <row r="571" spans="1:20" ht="15.75" customHeight="1" x14ac:dyDescent="0.25">
      <c r="A571" s="1"/>
      <c r="B571" s="21"/>
      <c r="C571" s="21"/>
      <c r="D571" s="20"/>
      <c r="E571" s="20"/>
      <c r="F571" s="20"/>
      <c r="G571" s="20"/>
      <c r="H571" s="1"/>
      <c r="I571" s="1"/>
      <c r="J571" s="1"/>
      <c r="K571" s="1"/>
      <c r="L571" s="1"/>
      <c r="M571" s="1"/>
      <c r="N571" s="1"/>
      <c r="O571" s="1"/>
      <c r="P571" s="1"/>
      <c r="Q571" s="1"/>
      <c r="R571" s="1"/>
      <c r="S571" s="1"/>
      <c r="T571" s="1"/>
    </row>
    <row r="572" spans="1:20" ht="15.75" customHeight="1" x14ac:dyDescent="0.25">
      <c r="A572" s="1"/>
      <c r="B572" s="21"/>
      <c r="C572" s="21"/>
      <c r="D572" s="20"/>
      <c r="E572" s="20"/>
      <c r="F572" s="20"/>
      <c r="G572" s="20"/>
      <c r="H572" s="1"/>
      <c r="I572" s="1"/>
      <c r="J572" s="1"/>
      <c r="K572" s="1"/>
      <c r="L572" s="1"/>
      <c r="M572" s="1"/>
      <c r="N572" s="1"/>
      <c r="O572" s="1"/>
      <c r="P572" s="1"/>
      <c r="Q572" s="1"/>
      <c r="R572" s="1"/>
      <c r="S572" s="1"/>
      <c r="T572" s="1"/>
    </row>
    <row r="573" spans="1:20" ht="15.75" customHeight="1" x14ac:dyDescent="0.25">
      <c r="A573" s="1"/>
      <c r="B573" s="21"/>
      <c r="C573" s="21"/>
      <c r="D573" s="20"/>
      <c r="E573" s="20"/>
      <c r="F573" s="20"/>
      <c r="G573" s="20"/>
      <c r="H573" s="1"/>
      <c r="I573" s="1"/>
      <c r="J573" s="1"/>
      <c r="K573" s="1"/>
      <c r="L573" s="1"/>
      <c r="M573" s="1"/>
      <c r="N573" s="1"/>
      <c r="O573" s="1"/>
      <c r="P573" s="1"/>
      <c r="Q573" s="1"/>
      <c r="R573" s="1"/>
      <c r="S573" s="1"/>
      <c r="T573" s="1"/>
    </row>
    <row r="574" spans="1:20" ht="15.75" customHeight="1" x14ac:dyDescent="0.25">
      <c r="A574" s="1"/>
      <c r="B574" s="21"/>
      <c r="C574" s="21"/>
      <c r="D574" s="20"/>
      <c r="E574" s="20"/>
      <c r="F574" s="20"/>
      <c r="G574" s="20"/>
      <c r="H574" s="1"/>
      <c r="I574" s="1"/>
      <c r="J574" s="1"/>
      <c r="K574" s="1"/>
      <c r="L574" s="1"/>
      <c r="M574" s="1"/>
      <c r="N574" s="1"/>
      <c r="O574" s="1"/>
      <c r="P574" s="1"/>
      <c r="Q574" s="1"/>
      <c r="R574" s="1"/>
      <c r="S574" s="1"/>
      <c r="T574" s="1"/>
    </row>
    <row r="575" spans="1:20" ht="15.75" customHeight="1" x14ac:dyDescent="0.25">
      <c r="A575" s="1"/>
      <c r="B575" s="21"/>
      <c r="C575" s="21"/>
      <c r="D575" s="20"/>
      <c r="E575" s="20"/>
      <c r="F575" s="20"/>
      <c r="G575" s="20"/>
      <c r="H575" s="1"/>
      <c r="I575" s="1"/>
      <c r="J575" s="1"/>
      <c r="K575" s="1"/>
      <c r="L575" s="1"/>
      <c r="M575" s="1"/>
      <c r="N575" s="1"/>
      <c r="O575" s="1"/>
      <c r="P575" s="1"/>
      <c r="Q575" s="1"/>
      <c r="R575" s="1"/>
      <c r="S575" s="1"/>
      <c r="T575" s="1"/>
    </row>
    <row r="576" spans="1:20" ht="15.75" customHeight="1" x14ac:dyDescent="0.25">
      <c r="A576" s="1"/>
      <c r="B576" s="21"/>
      <c r="C576" s="21"/>
      <c r="D576" s="20"/>
      <c r="E576" s="20"/>
      <c r="F576" s="20"/>
      <c r="G576" s="20"/>
      <c r="H576" s="1"/>
      <c r="I576" s="1"/>
      <c r="J576" s="1"/>
      <c r="K576" s="1"/>
      <c r="L576" s="1"/>
      <c r="M576" s="1"/>
      <c r="N576" s="1"/>
      <c r="O576" s="1"/>
      <c r="P576" s="1"/>
      <c r="Q576" s="1"/>
      <c r="R576" s="1"/>
      <c r="S576" s="1"/>
      <c r="T576" s="1"/>
    </row>
    <row r="577" spans="1:20" ht="15.75" customHeight="1" x14ac:dyDescent="0.25">
      <c r="A577" s="1"/>
      <c r="B577" s="21"/>
      <c r="C577" s="21"/>
      <c r="D577" s="20"/>
      <c r="E577" s="20"/>
      <c r="F577" s="20"/>
      <c r="G577" s="20"/>
      <c r="H577" s="1"/>
      <c r="I577" s="1"/>
      <c r="J577" s="1"/>
      <c r="K577" s="1"/>
      <c r="L577" s="1"/>
      <c r="M577" s="1"/>
      <c r="N577" s="1"/>
      <c r="O577" s="1"/>
      <c r="P577" s="1"/>
      <c r="Q577" s="1"/>
      <c r="R577" s="1"/>
      <c r="S577" s="1"/>
      <c r="T577" s="1"/>
    </row>
    <row r="578" spans="1:20" ht="15.75" customHeight="1" x14ac:dyDescent="0.25">
      <c r="A578" s="1"/>
      <c r="B578" s="21"/>
      <c r="C578" s="21"/>
      <c r="D578" s="20"/>
      <c r="E578" s="20"/>
      <c r="F578" s="20"/>
      <c r="G578" s="20"/>
      <c r="H578" s="1"/>
      <c r="I578" s="1"/>
      <c r="J578" s="1"/>
      <c r="K578" s="1"/>
      <c r="L578" s="1"/>
      <c r="M578" s="1"/>
      <c r="N578" s="1"/>
      <c r="O578" s="1"/>
      <c r="P578" s="1"/>
      <c r="Q578" s="1"/>
      <c r="R578" s="1"/>
      <c r="S578" s="1"/>
      <c r="T578" s="1"/>
    </row>
    <row r="579" spans="1:20" ht="15.75" customHeight="1" x14ac:dyDescent="0.25">
      <c r="A579" s="1"/>
      <c r="B579" s="21"/>
      <c r="C579" s="21"/>
      <c r="D579" s="20"/>
      <c r="E579" s="20"/>
      <c r="F579" s="20"/>
      <c r="G579" s="20"/>
      <c r="H579" s="1"/>
      <c r="I579" s="1"/>
      <c r="J579" s="1"/>
      <c r="K579" s="1"/>
      <c r="L579" s="1"/>
      <c r="M579" s="1"/>
      <c r="N579" s="1"/>
      <c r="O579" s="1"/>
      <c r="P579" s="1"/>
      <c r="Q579" s="1"/>
      <c r="R579" s="1"/>
      <c r="S579" s="1"/>
      <c r="T579" s="1"/>
    </row>
    <row r="580" spans="1:20" ht="15.75" customHeight="1" x14ac:dyDescent="0.25">
      <c r="A580" s="1"/>
      <c r="B580" s="21"/>
      <c r="C580" s="21"/>
      <c r="D580" s="20"/>
      <c r="E580" s="20"/>
      <c r="F580" s="20"/>
      <c r="G580" s="20"/>
      <c r="H580" s="1"/>
      <c r="I580" s="1"/>
      <c r="J580" s="1"/>
      <c r="K580" s="1"/>
      <c r="L580" s="1"/>
      <c r="M580" s="1"/>
      <c r="N580" s="1"/>
      <c r="O580" s="1"/>
      <c r="P580" s="1"/>
      <c r="Q580" s="1"/>
      <c r="R580" s="1"/>
      <c r="S580" s="1"/>
      <c r="T580" s="1"/>
    </row>
    <row r="581" spans="1:20" ht="15.75" customHeight="1" x14ac:dyDescent="0.25">
      <c r="A581" s="1"/>
      <c r="B581" s="21"/>
      <c r="C581" s="21"/>
      <c r="D581" s="20"/>
      <c r="E581" s="20"/>
      <c r="F581" s="20"/>
      <c r="G581" s="20"/>
      <c r="H581" s="1"/>
      <c r="I581" s="1"/>
      <c r="J581" s="1"/>
      <c r="K581" s="1"/>
      <c r="L581" s="1"/>
      <c r="M581" s="1"/>
      <c r="N581" s="1"/>
      <c r="O581" s="1"/>
      <c r="P581" s="1"/>
      <c r="Q581" s="1"/>
      <c r="R581" s="1"/>
      <c r="S581" s="1"/>
      <c r="T581" s="1"/>
    </row>
    <row r="582" spans="1:20" ht="15.75" customHeight="1" x14ac:dyDescent="0.25">
      <c r="A582" s="1"/>
      <c r="B582" s="21"/>
      <c r="C582" s="21"/>
      <c r="D582" s="20"/>
      <c r="E582" s="20"/>
      <c r="F582" s="20"/>
      <c r="G582" s="20"/>
      <c r="H582" s="1"/>
      <c r="I582" s="1"/>
      <c r="J582" s="1"/>
      <c r="K582" s="1"/>
      <c r="L582" s="1"/>
      <c r="M582" s="1"/>
      <c r="N582" s="1"/>
      <c r="O582" s="1"/>
      <c r="P582" s="1"/>
      <c r="Q582" s="1"/>
      <c r="R582" s="1"/>
      <c r="S582" s="1"/>
      <c r="T582" s="1"/>
    </row>
    <row r="583" spans="1:20" ht="15.75" customHeight="1" x14ac:dyDescent="0.25">
      <c r="A583" s="1"/>
      <c r="B583" s="21"/>
      <c r="C583" s="21"/>
      <c r="D583" s="20"/>
      <c r="E583" s="20"/>
      <c r="F583" s="20"/>
      <c r="G583" s="20"/>
      <c r="H583" s="1"/>
      <c r="I583" s="1"/>
      <c r="J583" s="1"/>
      <c r="K583" s="1"/>
      <c r="L583" s="1"/>
      <c r="M583" s="1"/>
      <c r="N583" s="1"/>
      <c r="O583" s="1"/>
      <c r="P583" s="1"/>
      <c r="Q583" s="1"/>
      <c r="R583" s="1"/>
      <c r="S583" s="1"/>
      <c r="T583" s="1"/>
    </row>
    <row r="584" spans="1:20" ht="15.75" customHeight="1" x14ac:dyDescent="0.25">
      <c r="A584" s="1"/>
      <c r="B584" s="21"/>
      <c r="C584" s="21"/>
      <c r="D584" s="20"/>
      <c r="E584" s="20"/>
      <c r="F584" s="20"/>
      <c r="G584" s="20"/>
      <c r="H584" s="1"/>
      <c r="I584" s="1"/>
      <c r="J584" s="1"/>
      <c r="K584" s="1"/>
      <c r="L584" s="1"/>
      <c r="M584" s="1"/>
      <c r="N584" s="1"/>
      <c r="O584" s="1"/>
      <c r="P584" s="1"/>
      <c r="Q584" s="1"/>
      <c r="R584" s="1"/>
      <c r="S584" s="1"/>
      <c r="T584" s="1"/>
    </row>
    <row r="585" spans="1:20" ht="15.75" customHeight="1" x14ac:dyDescent="0.25">
      <c r="A585" s="1"/>
      <c r="B585" s="21"/>
      <c r="C585" s="21"/>
      <c r="D585" s="20"/>
      <c r="E585" s="20"/>
      <c r="F585" s="20"/>
      <c r="G585" s="20"/>
      <c r="H585" s="1"/>
      <c r="I585" s="1"/>
      <c r="J585" s="1"/>
      <c r="K585" s="1"/>
      <c r="L585" s="1"/>
      <c r="M585" s="1"/>
      <c r="N585" s="1"/>
      <c r="O585" s="1"/>
      <c r="P585" s="1"/>
      <c r="Q585" s="1"/>
      <c r="R585" s="1"/>
      <c r="S585" s="1"/>
      <c r="T585" s="1"/>
    </row>
    <row r="586" spans="1:20" ht="15.75" customHeight="1" x14ac:dyDescent="0.25">
      <c r="A586" s="1"/>
      <c r="B586" s="21"/>
      <c r="C586" s="21"/>
      <c r="D586" s="20"/>
      <c r="E586" s="20"/>
      <c r="F586" s="20"/>
      <c r="G586" s="20"/>
      <c r="H586" s="1"/>
      <c r="I586" s="1"/>
      <c r="J586" s="1"/>
      <c r="K586" s="1"/>
      <c r="L586" s="1"/>
      <c r="M586" s="1"/>
      <c r="N586" s="1"/>
      <c r="O586" s="1"/>
      <c r="P586" s="1"/>
      <c r="Q586" s="1"/>
      <c r="R586" s="1"/>
      <c r="S586" s="1"/>
      <c r="T586" s="1"/>
    </row>
    <row r="587" spans="1:20" ht="15.75" customHeight="1" x14ac:dyDescent="0.25">
      <c r="A587" s="1"/>
      <c r="B587" s="21"/>
      <c r="C587" s="21"/>
      <c r="D587" s="20"/>
      <c r="E587" s="20"/>
      <c r="F587" s="20"/>
      <c r="G587" s="20"/>
      <c r="H587" s="1"/>
      <c r="I587" s="1"/>
      <c r="J587" s="1"/>
      <c r="K587" s="1"/>
      <c r="L587" s="1"/>
      <c r="M587" s="1"/>
      <c r="N587" s="1"/>
      <c r="O587" s="1"/>
      <c r="P587" s="1"/>
      <c r="Q587" s="1"/>
      <c r="R587" s="1"/>
      <c r="S587" s="1"/>
      <c r="T587" s="1"/>
    </row>
    <row r="588" spans="1:20" ht="15.75" customHeight="1" x14ac:dyDescent="0.25">
      <c r="A588" s="1"/>
      <c r="B588" s="21"/>
      <c r="C588" s="21"/>
      <c r="D588" s="20"/>
      <c r="E588" s="20"/>
      <c r="F588" s="20"/>
      <c r="G588" s="20"/>
      <c r="H588" s="1"/>
      <c r="I588" s="1"/>
      <c r="J588" s="1"/>
      <c r="K588" s="1"/>
      <c r="L588" s="1"/>
      <c r="M588" s="1"/>
      <c r="N588" s="1"/>
      <c r="O588" s="1"/>
      <c r="P588" s="1"/>
      <c r="Q588" s="1"/>
      <c r="R588" s="1"/>
      <c r="S588" s="1"/>
      <c r="T588" s="1"/>
    </row>
    <row r="589" spans="1:20" ht="15.75" customHeight="1" x14ac:dyDescent="0.25">
      <c r="A589" s="1"/>
      <c r="B589" s="21"/>
      <c r="C589" s="21"/>
      <c r="D589" s="20"/>
      <c r="E589" s="20"/>
      <c r="F589" s="20"/>
      <c r="G589" s="20"/>
      <c r="H589" s="1"/>
      <c r="I589" s="1"/>
      <c r="J589" s="1"/>
      <c r="K589" s="1"/>
      <c r="L589" s="1"/>
      <c r="M589" s="1"/>
      <c r="N589" s="1"/>
      <c r="O589" s="1"/>
      <c r="P589" s="1"/>
      <c r="Q589" s="1"/>
      <c r="R589" s="1"/>
      <c r="S589" s="1"/>
      <c r="T589" s="1"/>
    </row>
    <row r="590" spans="1:20" ht="15.75" customHeight="1" x14ac:dyDescent="0.25">
      <c r="A590" s="1"/>
      <c r="B590" s="21"/>
      <c r="C590" s="21"/>
      <c r="D590" s="20"/>
      <c r="E590" s="20"/>
      <c r="F590" s="20"/>
      <c r="G590" s="20"/>
      <c r="H590" s="1"/>
      <c r="I590" s="1"/>
      <c r="J590" s="1"/>
      <c r="K590" s="1"/>
      <c r="L590" s="1"/>
      <c r="M590" s="1"/>
      <c r="N590" s="1"/>
      <c r="O590" s="1"/>
      <c r="P590" s="1"/>
      <c r="Q590" s="1"/>
      <c r="R590" s="1"/>
      <c r="S590" s="1"/>
      <c r="T590" s="1"/>
    </row>
    <row r="591" spans="1:20" ht="15.75" customHeight="1" x14ac:dyDescent="0.25">
      <c r="A591" s="1"/>
      <c r="B591" s="21"/>
      <c r="C591" s="21"/>
      <c r="D591" s="20"/>
      <c r="E591" s="20"/>
      <c r="F591" s="20"/>
      <c r="G591" s="20"/>
      <c r="H591" s="1"/>
      <c r="I591" s="1"/>
      <c r="J591" s="1"/>
      <c r="K591" s="1"/>
      <c r="L591" s="1"/>
      <c r="M591" s="1"/>
      <c r="N591" s="1"/>
      <c r="O591" s="1"/>
      <c r="P591" s="1"/>
      <c r="Q591" s="1"/>
      <c r="R591" s="1"/>
      <c r="S591" s="1"/>
      <c r="T591" s="1"/>
    </row>
    <row r="592" spans="1:20" ht="15.75" customHeight="1" x14ac:dyDescent="0.25">
      <c r="A592" s="1"/>
      <c r="B592" s="21"/>
      <c r="C592" s="21"/>
      <c r="D592" s="20"/>
      <c r="E592" s="20"/>
      <c r="F592" s="20"/>
      <c r="G592" s="20"/>
      <c r="H592" s="1"/>
      <c r="I592" s="1"/>
      <c r="J592" s="1"/>
      <c r="K592" s="1"/>
      <c r="L592" s="1"/>
      <c r="M592" s="1"/>
      <c r="N592" s="1"/>
      <c r="O592" s="1"/>
      <c r="P592" s="1"/>
      <c r="Q592" s="1"/>
      <c r="R592" s="1"/>
      <c r="S592" s="1"/>
      <c r="T592" s="1"/>
    </row>
    <row r="593" spans="1:20" ht="15.75" customHeight="1" x14ac:dyDescent="0.25">
      <c r="A593" s="1"/>
      <c r="B593" s="21"/>
      <c r="C593" s="21"/>
      <c r="D593" s="20"/>
      <c r="E593" s="20"/>
      <c r="F593" s="20"/>
      <c r="G593" s="20"/>
      <c r="H593" s="1"/>
      <c r="I593" s="1"/>
      <c r="J593" s="1"/>
      <c r="K593" s="1"/>
      <c r="L593" s="1"/>
      <c r="M593" s="1"/>
      <c r="N593" s="1"/>
      <c r="O593" s="1"/>
      <c r="P593" s="1"/>
      <c r="Q593" s="1"/>
      <c r="R593" s="1"/>
      <c r="S593" s="1"/>
      <c r="T593" s="1"/>
    </row>
    <row r="594" spans="1:20" ht="15.75" customHeight="1" x14ac:dyDescent="0.25">
      <c r="A594" s="1"/>
      <c r="B594" s="21"/>
      <c r="C594" s="21"/>
      <c r="D594" s="20"/>
      <c r="E594" s="20"/>
      <c r="F594" s="20"/>
      <c r="G594" s="20"/>
      <c r="H594" s="1"/>
      <c r="I594" s="1"/>
      <c r="J594" s="1"/>
      <c r="K594" s="1"/>
      <c r="L594" s="1"/>
      <c r="M594" s="1"/>
      <c r="N594" s="1"/>
      <c r="O594" s="1"/>
      <c r="P594" s="1"/>
      <c r="Q594" s="1"/>
      <c r="R594" s="1"/>
      <c r="S594" s="1"/>
      <c r="T594" s="1"/>
    </row>
    <row r="595" spans="1:20" ht="15.75" customHeight="1" x14ac:dyDescent="0.25">
      <c r="A595" s="1"/>
      <c r="B595" s="21"/>
      <c r="C595" s="21"/>
      <c r="D595" s="20"/>
      <c r="E595" s="20"/>
      <c r="F595" s="20"/>
      <c r="G595" s="20"/>
      <c r="H595" s="1"/>
      <c r="I595" s="1"/>
      <c r="J595" s="1"/>
      <c r="K595" s="1"/>
      <c r="L595" s="1"/>
      <c r="M595" s="1"/>
      <c r="N595" s="1"/>
      <c r="O595" s="1"/>
      <c r="P595" s="1"/>
      <c r="Q595" s="1"/>
      <c r="R595" s="1"/>
      <c r="S595" s="1"/>
      <c r="T595" s="1"/>
    </row>
    <row r="596" spans="1:20" ht="15.75" customHeight="1" x14ac:dyDescent="0.25">
      <c r="A596" s="1"/>
      <c r="B596" s="21"/>
      <c r="C596" s="21"/>
      <c r="D596" s="20"/>
      <c r="E596" s="20"/>
      <c r="F596" s="20"/>
      <c r="G596" s="20"/>
      <c r="H596" s="1"/>
      <c r="I596" s="1"/>
      <c r="J596" s="1"/>
      <c r="K596" s="1"/>
      <c r="L596" s="1"/>
      <c r="M596" s="1"/>
      <c r="N596" s="1"/>
      <c r="O596" s="1"/>
      <c r="P596" s="1"/>
      <c r="Q596" s="1"/>
      <c r="R596" s="1"/>
      <c r="S596" s="1"/>
      <c r="T596" s="1"/>
    </row>
    <row r="597" spans="1:20" ht="15.75" customHeight="1" x14ac:dyDescent="0.25">
      <c r="A597" s="1"/>
      <c r="B597" s="21"/>
      <c r="C597" s="21"/>
      <c r="D597" s="20"/>
      <c r="E597" s="20"/>
      <c r="F597" s="20"/>
      <c r="G597" s="20"/>
      <c r="H597" s="1"/>
      <c r="I597" s="1"/>
      <c r="J597" s="1"/>
      <c r="K597" s="1"/>
      <c r="L597" s="1"/>
      <c r="M597" s="1"/>
      <c r="N597" s="1"/>
      <c r="O597" s="1"/>
      <c r="P597" s="1"/>
      <c r="Q597" s="1"/>
      <c r="R597" s="1"/>
      <c r="S597" s="1"/>
      <c r="T597" s="1"/>
    </row>
    <row r="598" spans="1:20" ht="15.75" customHeight="1" x14ac:dyDescent="0.25">
      <c r="A598" s="1"/>
      <c r="B598" s="21"/>
      <c r="C598" s="21"/>
      <c r="D598" s="20"/>
      <c r="E598" s="20"/>
      <c r="F598" s="20"/>
      <c r="G598" s="20"/>
      <c r="H598" s="1"/>
      <c r="I598" s="1"/>
      <c r="J598" s="1"/>
      <c r="K598" s="1"/>
      <c r="L598" s="1"/>
      <c r="M598" s="1"/>
      <c r="N598" s="1"/>
      <c r="O598" s="1"/>
      <c r="P598" s="1"/>
      <c r="Q598" s="1"/>
      <c r="R598" s="1"/>
      <c r="S598" s="1"/>
      <c r="T598" s="1"/>
    </row>
    <row r="599" spans="1:20" ht="15.75" customHeight="1" x14ac:dyDescent="0.25">
      <c r="A599" s="1"/>
      <c r="B599" s="21"/>
      <c r="C599" s="21"/>
      <c r="D599" s="20"/>
      <c r="E599" s="20"/>
      <c r="F599" s="20"/>
      <c r="G599" s="20"/>
      <c r="H599" s="1"/>
      <c r="I599" s="1"/>
      <c r="J599" s="1"/>
      <c r="K599" s="1"/>
      <c r="L599" s="1"/>
      <c r="M599" s="1"/>
      <c r="N599" s="1"/>
      <c r="O599" s="1"/>
      <c r="P599" s="1"/>
      <c r="Q599" s="1"/>
      <c r="R599" s="1"/>
      <c r="S599" s="1"/>
      <c r="T599" s="1"/>
    </row>
    <row r="600" spans="1:20" ht="15.75" customHeight="1" x14ac:dyDescent="0.25">
      <c r="A600" s="1"/>
      <c r="B600" s="21"/>
      <c r="C600" s="21"/>
      <c r="D600" s="20"/>
      <c r="E600" s="20"/>
      <c r="F600" s="20"/>
      <c r="G600" s="20"/>
      <c r="H600" s="1"/>
      <c r="I600" s="1"/>
      <c r="J600" s="1"/>
      <c r="K600" s="1"/>
      <c r="L600" s="1"/>
      <c r="M600" s="1"/>
      <c r="N600" s="1"/>
      <c r="O600" s="1"/>
      <c r="P600" s="1"/>
      <c r="Q600" s="1"/>
      <c r="R600" s="1"/>
      <c r="S600" s="1"/>
      <c r="T600" s="1"/>
    </row>
    <row r="601" spans="1:20" ht="15.75" customHeight="1" x14ac:dyDescent="0.25">
      <c r="A601" s="1"/>
      <c r="B601" s="21"/>
      <c r="C601" s="21"/>
      <c r="D601" s="20"/>
      <c r="E601" s="20"/>
      <c r="F601" s="20"/>
      <c r="G601" s="20"/>
      <c r="H601" s="1"/>
      <c r="I601" s="1"/>
      <c r="J601" s="1"/>
      <c r="K601" s="1"/>
      <c r="L601" s="1"/>
      <c r="M601" s="1"/>
      <c r="N601" s="1"/>
      <c r="O601" s="1"/>
      <c r="P601" s="1"/>
      <c r="Q601" s="1"/>
      <c r="R601" s="1"/>
      <c r="S601" s="1"/>
      <c r="T601" s="1"/>
    </row>
    <row r="602" spans="1:20" ht="15.75" customHeight="1" x14ac:dyDescent="0.25">
      <c r="A602" s="1"/>
      <c r="B602" s="21"/>
      <c r="C602" s="21"/>
      <c r="D602" s="20"/>
      <c r="E602" s="20"/>
      <c r="F602" s="20"/>
      <c r="G602" s="20"/>
      <c r="H602" s="1"/>
      <c r="I602" s="1"/>
      <c r="J602" s="1"/>
      <c r="K602" s="1"/>
      <c r="L602" s="1"/>
      <c r="M602" s="1"/>
      <c r="N602" s="1"/>
      <c r="O602" s="1"/>
      <c r="P602" s="1"/>
      <c r="Q602" s="1"/>
      <c r="R602" s="1"/>
      <c r="S602" s="1"/>
      <c r="T602" s="1"/>
    </row>
    <row r="603" spans="1:20" ht="15.75" customHeight="1" x14ac:dyDescent="0.25">
      <c r="A603" s="1"/>
      <c r="B603" s="21"/>
      <c r="C603" s="21"/>
      <c r="D603" s="20"/>
      <c r="E603" s="20"/>
      <c r="F603" s="20"/>
      <c r="G603" s="20"/>
      <c r="H603" s="1"/>
      <c r="I603" s="1"/>
      <c r="J603" s="1"/>
      <c r="K603" s="1"/>
      <c r="L603" s="1"/>
      <c r="M603" s="1"/>
      <c r="N603" s="1"/>
      <c r="O603" s="1"/>
      <c r="P603" s="1"/>
      <c r="Q603" s="1"/>
      <c r="R603" s="1"/>
      <c r="S603" s="1"/>
      <c r="T603" s="1"/>
    </row>
    <row r="604" spans="1:20" ht="15.75" customHeight="1" x14ac:dyDescent="0.25">
      <c r="A604" s="1"/>
      <c r="B604" s="21"/>
      <c r="C604" s="21"/>
      <c r="D604" s="20"/>
      <c r="E604" s="20"/>
      <c r="F604" s="20"/>
      <c r="G604" s="20"/>
      <c r="H604" s="1"/>
      <c r="I604" s="1"/>
      <c r="J604" s="1"/>
      <c r="K604" s="1"/>
      <c r="L604" s="1"/>
      <c r="M604" s="1"/>
      <c r="N604" s="1"/>
      <c r="O604" s="1"/>
      <c r="P604" s="1"/>
      <c r="Q604" s="1"/>
      <c r="R604" s="1"/>
      <c r="S604" s="1"/>
      <c r="T604" s="1"/>
    </row>
    <row r="605" spans="1:20" ht="15.75" customHeight="1" x14ac:dyDescent="0.25">
      <c r="A605" s="1"/>
      <c r="B605" s="21"/>
      <c r="C605" s="21"/>
      <c r="D605" s="20"/>
      <c r="E605" s="20"/>
      <c r="F605" s="20"/>
      <c r="G605" s="20"/>
      <c r="H605" s="1"/>
      <c r="I605" s="1"/>
      <c r="J605" s="1"/>
      <c r="K605" s="1"/>
      <c r="L605" s="1"/>
      <c r="M605" s="1"/>
      <c r="N605" s="1"/>
      <c r="O605" s="1"/>
      <c r="P605" s="1"/>
      <c r="Q605" s="1"/>
      <c r="R605" s="1"/>
      <c r="S605" s="1"/>
      <c r="T605" s="1"/>
    </row>
    <row r="606" spans="1:20" ht="15.75" customHeight="1" x14ac:dyDescent="0.25">
      <c r="A606" s="1"/>
      <c r="B606" s="21"/>
      <c r="C606" s="21"/>
      <c r="D606" s="20"/>
      <c r="E606" s="20"/>
      <c r="F606" s="20"/>
      <c r="G606" s="20"/>
      <c r="H606" s="1"/>
      <c r="I606" s="1"/>
      <c r="J606" s="1"/>
      <c r="K606" s="1"/>
      <c r="L606" s="1"/>
      <c r="M606" s="1"/>
      <c r="N606" s="1"/>
      <c r="O606" s="1"/>
      <c r="P606" s="1"/>
      <c r="Q606" s="1"/>
      <c r="R606" s="1"/>
      <c r="S606" s="1"/>
      <c r="T606" s="1"/>
    </row>
    <row r="607" spans="1:20" ht="15.75" customHeight="1" x14ac:dyDescent="0.25">
      <c r="A607" s="1"/>
      <c r="B607" s="21"/>
      <c r="C607" s="21"/>
      <c r="D607" s="20"/>
      <c r="E607" s="20"/>
      <c r="F607" s="20"/>
      <c r="G607" s="20"/>
      <c r="H607" s="1"/>
      <c r="I607" s="1"/>
      <c r="J607" s="1"/>
      <c r="K607" s="1"/>
      <c r="L607" s="1"/>
      <c r="M607" s="1"/>
      <c r="N607" s="1"/>
      <c r="O607" s="1"/>
      <c r="P607" s="1"/>
      <c r="Q607" s="1"/>
      <c r="R607" s="1"/>
      <c r="S607" s="1"/>
      <c r="T607" s="1"/>
    </row>
    <row r="608" spans="1:20" ht="15.75" customHeight="1" x14ac:dyDescent="0.25">
      <c r="A608" s="1"/>
      <c r="B608" s="21"/>
      <c r="C608" s="21"/>
      <c r="D608" s="20"/>
      <c r="E608" s="20"/>
      <c r="F608" s="20"/>
      <c r="G608" s="20"/>
      <c r="H608" s="1"/>
      <c r="I608" s="1"/>
      <c r="J608" s="1"/>
      <c r="K608" s="1"/>
      <c r="L608" s="1"/>
      <c r="M608" s="1"/>
      <c r="N608" s="1"/>
      <c r="O608" s="1"/>
      <c r="P608" s="1"/>
      <c r="Q608" s="1"/>
      <c r="R608" s="1"/>
      <c r="S608" s="1"/>
      <c r="T608" s="1"/>
    </row>
    <row r="609" spans="1:20" ht="15.75" customHeight="1" x14ac:dyDescent="0.25">
      <c r="A609" s="1"/>
      <c r="B609" s="21"/>
      <c r="C609" s="21"/>
      <c r="D609" s="20"/>
      <c r="E609" s="20"/>
      <c r="F609" s="20"/>
      <c r="G609" s="20"/>
      <c r="H609" s="1"/>
      <c r="I609" s="1"/>
      <c r="J609" s="1"/>
      <c r="K609" s="1"/>
      <c r="L609" s="1"/>
      <c r="M609" s="1"/>
      <c r="N609" s="1"/>
      <c r="O609" s="1"/>
      <c r="P609" s="1"/>
      <c r="Q609" s="1"/>
      <c r="R609" s="1"/>
      <c r="S609" s="1"/>
      <c r="T609" s="1"/>
    </row>
    <row r="610" spans="1:20" ht="15.75" customHeight="1" x14ac:dyDescent="0.25">
      <c r="A610" s="1"/>
      <c r="B610" s="21"/>
      <c r="C610" s="21"/>
      <c r="D610" s="20"/>
      <c r="E610" s="20"/>
      <c r="F610" s="20"/>
      <c r="G610" s="20"/>
      <c r="H610" s="1"/>
      <c r="I610" s="1"/>
      <c r="J610" s="1"/>
      <c r="K610" s="1"/>
      <c r="L610" s="1"/>
      <c r="M610" s="1"/>
      <c r="N610" s="1"/>
      <c r="O610" s="1"/>
      <c r="P610" s="1"/>
      <c r="Q610" s="1"/>
      <c r="R610" s="1"/>
      <c r="S610" s="1"/>
      <c r="T610" s="1"/>
    </row>
    <row r="611" spans="1:20" ht="15.75" customHeight="1" x14ac:dyDescent="0.25">
      <c r="A611" s="1"/>
      <c r="B611" s="21"/>
      <c r="C611" s="21"/>
      <c r="D611" s="20"/>
      <c r="E611" s="20"/>
      <c r="F611" s="20"/>
      <c r="G611" s="20"/>
      <c r="H611" s="1"/>
      <c r="I611" s="1"/>
      <c r="J611" s="1"/>
      <c r="K611" s="1"/>
      <c r="L611" s="1"/>
      <c r="M611" s="1"/>
      <c r="N611" s="1"/>
      <c r="O611" s="1"/>
      <c r="P611" s="1"/>
      <c r="Q611" s="1"/>
      <c r="R611" s="1"/>
      <c r="S611" s="1"/>
      <c r="T611" s="1"/>
    </row>
    <row r="612" spans="1:20" ht="15.75" customHeight="1" x14ac:dyDescent="0.25">
      <c r="A612" s="1"/>
      <c r="B612" s="21"/>
      <c r="C612" s="21"/>
      <c r="D612" s="20"/>
      <c r="E612" s="20"/>
      <c r="F612" s="20"/>
      <c r="G612" s="20"/>
      <c r="H612" s="1"/>
      <c r="I612" s="1"/>
      <c r="J612" s="1"/>
      <c r="K612" s="1"/>
      <c r="L612" s="1"/>
      <c r="M612" s="1"/>
      <c r="N612" s="1"/>
      <c r="O612" s="1"/>
      <c r="P612" s="1"/>
      <c r="Q612" s="1"/>
      <c r="R612" s="1"/>
      <c r="S612" s="1"/>
      <c r="T612" s="1"/>
    </row>
    <row r="613" spans="1:20" ht="15.75" customHeight="1" x14ac:dyDescent="0.25">
      <c r="A613" s="1"/>
      <c r="B613" s="21"/>
      <c r="C613" s="21"/>
      <c r="D613" s="20"/>
      <c r="E613" s="20"/>
      <c r="F613" s="20"/>
      <c r="G613" s="20"/>
      <c r="H613" s="1"/>
      <c r="I613" s="1"/>
      <c r="J613" s="1"/>
      <c r="K613" s="1"/>
      <c r="L613" s="1"/>
      <c r="M613" s="1"/>
      <c r="N613" s="1"/>
      <c r="O613" s="1"/>
      <c r="P613" s="1"/>
      <c r="Q613" s="1"/>
      <c r="R613" s="1"/>
      <c r="S613" s="1"/>
      <c r="T613" s="1"/>
    </row>
    <row r="614" spans="1:20" ht="15.75" customHeight="1" x14ac:dyDescent="0.25">
      <c r="A614" s="1"/>
      <c r="B614" s="21"/>
      <c r="C614" s="21"/>
      <c r="D614" s="20"/>
      <c r="E614" s="20"/>
      <c r="F614" s="20"/>
      <c r="G614" s="20"/>
      <c r="H614" s="1"/>
      <c r="I614" s="1"/>
      <c r="J614" s="1"/>
      <c r="K614" s="1"/>
      <c r="L614" s="1"/>
      <c r="M614" s="1"/>
      <c r="N614" s="1"/>
      <c r="O614" s="1"/>
      <c r="P614" s="1"/>
      <c r="Q614" s="1"/>
      <c r="R614" s="1"/>
      <c r="S614" s="1"/>
      <c r="T614" s="1"/>
    </row>
    <row r="615" spans="1:20" ht="15.75" customHeight="1" x14ac:dyDescent="0.25">
      <c r="A615" s="1"/>
      <c r="B615" s="21"/>
      <c r="C615" s="21"/>
      <c r="D615" s="20"/>
      <c r="E615" s="20"/>
      <c r="F615" s="20"/>
      <c r="G615" s="20"/>
      <c r="H615" s="1"/>
      <c r="I615" s="1"/>
      <c r="J615" s="1"/>
      <c r="K615" s="1"/>
      <c r="L615" s="1"/>
      <c r="M615" s="1"/>
      <c r="N615" s="1"/>
      <c r="O615" s="1"/>
      <c r="P615" s="1"/>
      <c r="Q615" s="1"/>
      <c r="R615" s="1"/>
      <c r="S615" s="1"/>
      <c r="T615" s="1"/>
    </row>
    <row r="616" spans="1:20" ht="15.75" customHeight="1" x14ac:dyDescent="0.25">
      <c r="A616" s="1"/>
      <c r="B616" s="21"/>
      <c r="C616" s="21"/>
      <c r="D616" s="20"/>
      <c r="E616" s="20"/>
      <c r="F616" s="20"/>
      <c r="G616" s="20"/>
      <c r="H616" s="1"/>
      <c r="I616" s="1"/>
      <c r="J616" s="1"/>
      <c r="K616" s="1"/>
      <c r="L616" s="1"/>
      <c r="M616" s="1"/>
      <c r="N616" s="1"/>
      <c r="O616" s="1"/>
      <c r="P616" s="1"/>
      <c r="Q616" s="1"/>
      <c r="R616" s="1"/>
      <c r="S616" s="1"/>
      <c r="T616" s="1"/>
    </row>
    <row r="617" spans="1:20" ht="15.75" customHeight="1" x14ac:dyDescent="0.25">
      <c r="A617" s="1"/>
      <c r="B617" s="21"/>
      <c r="C617" s="21"/>
      <c r="D617" s="20"/>
      <c r="E617" s="20"/>
      <c r="F617" s="20"/>
      <c r="G617" s="20"/>
      <c r="H617" s="1"/>
      <c r="I617" s="1"/>
      <c r="J617" s="1"/>
      <c r="K617" s="1"/>
      <c r="L617" s="1"/>
      <c r="M617" s="1"/>
      <c r="N617" s="1"/>
      <c r="O617" s="1"/>
      <c r="P617" s="1"/>
      <c r="Q617" s="1"/>
      <c r="R617" s="1"/>
      <c r="S617" s="1"/>
      <c r="T617" s="1"/>
    </row>
    <row r="618" spans="1:20" ht="15.75" customHeight="1" x14ac:dyDescent="0.25">
      <c r="A618" s="1"/>
      <c r="B618" s="21"/>
      <c r="C618" s="21"/>
      <c r="D618" s="20"/>
      <c r="E618" s="20"/>
      <c r="F618" s="20"/>
      <c r="G618" s="20"/>
      <c r="H618" s="1"/>
      <c r="I618" s="1"/>
      <c r="J618" s="1"/>
      <c r="K618" s="1"/>
      <c r="L618" s="1"/>
      <c r="M618" s="1"/>
      <c r="N618" s="1"/>
      <c r="O618" s="1"/>
      <c r="P618" s="1"/>
      <c r="Q618" s="1"/>
      <c r="R618" s="1"/>
      <c r="S618" s="1"/>
      <c r="T618" s="1"/>
    </row>
    <row r="619" spans="1:20" ht="15.75" customHeight="1" x14ac:dyDescent="0.25">
      <c r="A619" s="1"/>
      <c r="B619" s="21"/>
      <c r="C619" s="21"/>
      <c r="D619" s="20"/>
      <c r="E619" s="20"/>
      <c r="F619" s="20"/>
      <c r="G619" s="20"/>
      <c r="H619" s="1"/>
      <c r="I619" s="1"/>
      <c r="J619" s="1"/>
      <c r="K619" s="1"/>
      <c r="L619" s="1"/>
      <c r="M619" s="1"/>
      <c r="N619" s="1"/>
      <c r="O619" s="1"/>
      <c r="P619" s="1"/>
      <c r="Q619" s="1"/>
      <c r="R619" s="1"/>
      <c r="S619" s="1"/>
      <c r="T619" s="1"/>
    </row>
    <row r="620" spans="1:20" ht="15.75" customHeight="1" x14ac:dyDescent="0.25">
      <c r="A620" s="1"/>
      <c r="B620" s="21"/>
      <c r="C620" s="21"/>
      <c r="D620" s="20"/>
      <c r="E620" s="20"/>
      <c r="F620" s="20"/>
      <c r="G620" s="20"/>
      <c r="H620" s="1"/>
      <c r="I620" s="1"/>
      <c r="J620" s="1"/>
      <c r="K620" s="1"/>
      <c r="L620" s="1"/>
      <c r="M620" s="1"/>
      <c r="N620" s="1"/>
      <c r="O620" s="1"/>
      <c r="P620" s="1"/>
      <c r="Q620" s="1"/>
      <c r="R620" s="1"/>
      <c r="S620" s="1"/>
      <c r="T620" s="1"/>
    </row>
    <row r="621" spans="1:20" ht="15.75" customHeight="1" x14ac:dyDescent="0.25">
      <c r="A621" s="1"/>
      <c r="B621" s="21"/>
      <c r="C621" s="21"/>
      <c r="D621" s="20"/>
      <c r="E621" s="20"/>
      <c r="F621" s="20"/>
      <c r="G621" s="20"/>
      <c r="H621" s="1"/>
      <c r="I621" s="1"/>
      <c r="J621" s="1"/>
      <c r="K621" s="1"/>
      <c r="L621" s="1"/>
      <c r="M621" s="1"/>
      <c r="N621" s="1"/>
      <c r="O621" s="1"/>
      <c r="P621" s="1"/>
      <c r="Q621" s="1"/>
      <c r="R621" s="1"/>
      <c r="S621" s="1"/>
      <c r="T621" s="1"/>
    </row>
    <row r="622" spans="1:20" ht="15.75" customHeight="1" x14ac:dyDescent="0.25">
      <c r="A622" s="1"/>
      <c r="B622" s="21"/>
      <c r="C622" s="21"/>
      <c r="D622" s="20"/>
      <c r="E622" s="20"/>
      <c r="F622" s="20"/>
      <c r="G622" s="20"/>
      <c r="H622" s="1"/>
      <c r="I622" s="1"/>
      <c r="J622" s="1"/>
      <c r="K622" s="1"/>
      <c r="L622" s="1"/>
      <c r="M622" s="1"/>
      <c r="N622" s="1"/>
      <c r="O622" s="1"/>
      <c r="P622" s="1"/>
      <c r="Q622" s="1"/>
      <c r="R622" s="1"/>
      <c r="S622" s="1"/>
      <c r="T622" s="1"/>
    </row>
    <row r="623" spans="1:20" ht="15.75" customHeight="1" x14ac:dyDescent="0.25">
      <c r="A623" s="1"/>
      <c r="B623" s="21"/>
      <c r="C623" s="21"/>
      <c r="D623" s="20"/>
      <c r="E623" s="20"/>
      <c r="F623" s="20"/>
      <c r="G623" s="20"/>
      <c r="H623" s="1"/>
      <c r="I623" s="1"/>
      <c r="J623" s="1"/>
      <c r="K623" s="1"/>
      <c r="L623" s="1"/>
      <c r="M623" s="1"/>
      <c r="N623" s="1"/>
      <c r="O623" s="1"/>
      <c r="P623" s="1"/>
      <c r="Q623" s="1"/>
      <c r="R623" s="1"/>
      <c r="S623" s="1"/>
      <c r="T623" s="1"/>
    </row>
    <row r="624" spans="1:20" ht="15.75" customHeight="1" x14ac:dyDescent="0.25">
      <c r="A624" s="1"/>
      <c r="B624" s="21"/>
      <c r="C624" s="21"/>
      <c r="D624" s="20"/>
      <c r="E624" s="20"/>
      <c r="F624" s="20"/>
      <c r="G624" s="20"/>
      <c r="H624" s="1"/>
      <c r="I624" s="1"/>
      <c r="J624" s="1"/>
      <c r="K624" s="1"/>
      <c r="L624" s="1"/>
      <c r="M624" s="1"/>
      <c r="N624" s="1"/>
      <c r="O624" s="1"/>
      <c r="P624" s="1"/>
      <c r="Q624" s="1"/>
      <c r="R624" s="1"/>
      <c r="S624" s="1"/>
      <c r="T624" s="1"/>
    </row>
    <row r="625" spans="1:20" ht="15.75" customHeight="1" x14ac:dyDescent="0.25">
      <c r="A625" s="1"/>
      <c r="B625" s="21"/>
      <c r="C625" s="21"/>
      <c r="D625" s="20"/>
      <c r="E625" s="20"/>
      <c r="F625" s="20"/>
      <c r="G625" s="20"/>
      <c r="H625" s="1"/>
      <c r="I625" s="1"/>
      <c r="J625" s="1"/>
      <c r="K625" s="1"/>
      <c r="L625" s="1"/>
      <c r="M625" s="1"/>
      <c r="N625" s="1"/>
      <c r="O625" s="1"/>
      <c r="P625" s="1"/>
      <c r="Q625" s="1"/>
      <c r="R625" s="1"/>
      <c r="S625" s="1"/>
      <c r="T625" s="1"/>
    </row>
    <row r="626" spans="1:20" ht="15.75" customHeight="1" x14ac:dyDescent="0.25">
      <c r="A626" s="1"/>
      <c r="B626" s="21"/>
      <c r="C626" s="21"/>
      <c r="D626" s="20"/>
      <c r="E626" s="20"/>
      <c r="F626" s="20"/>
      <c r="G626" s="20"/>
      <c r="H626" s="1"/>
      <c r="I626" s="1"/>
      <c r="J626" s="1"/>
      <c r="K626" s="1"/>
      <c r="L626" s="1"/>
      <c r="M626" s="1"/>
      <c r="N626" s="1"/>
      <c r="O626" s="1"/>
      <c r="P626" s="1"/>
      <c r="Q626" s="1"/>
      <c r="R626" s="1"/>
      <c r="S626" s="1"/>
      <c r="T626" s="1"/>
    </row>
    <row r="627" spans="1:20" ht="15.75" customHeight="1" x14ac:dyDescent="0.25">
      <c r="A627" s="1"/>
      <c r="B627" s="21"/>
      <c r="C627" s="21"/>
      <c r="D627" s="20"/>
      <c r="E627" s="20"/>
      <c r="F627" s="20"/>
      <c r="G627" s="20"/>
      <c r="H627" s="1"/>
      <c r="I627" s="1"/>
      <c r="J627" s="1"/>
      <c r="K627" s="1"/>
      <c r="L627" s="1"/>
      <c r="M627" s="1"/>
      <c r="N627" s="1"/>
      <c r="O627" s="1"/>
      <c r="P627" s="1"/>
      <c r="Q627" s="1"/>
      <c r="R627" s="1"/>
      <c r="S627" s="1"/>
      <c r="T627" s="1"/>
    </row>
    <row r="628" spans="1:20" ht="15.75" customHeight="1" x14ac:dyDescent="0.25">
      <c r="A628" s="1"/>
      <c r="B628" s="21"/>
      <c r="C628" s="21"/>
      <c r="D628" s="20"/>
      <c r="E628" s="20"/>
      <c r="F628" s="20"/>
      <c r="G628" s="20"/>
      <c r="H628" s="1"/>
      <c r="I628" s="1"/>
      <c r="J628" s="1"/>
      <c r="K628" s="1"/>
      <c r="L628" s="1"/>
      <c r="M628" s="1"/>
      <c r="N628" s="1"/>
      <c r="O628" s="1"/>
      <c r="P628" s="1"/>
      <c r="Q628" s="1"/>
      <c r="R628" s="1"/>
      <c r="S628" s="1"/>
      <c r="T628" s="1"/>
    </row>
    <row r="629" spans="1:20" ht="15.75" customHeight="1" x14ac:dyDescent="0.25">
      <c r="A629" s="1"/>
      <c r="B629" s="21"/>
      <c r="C629" s="21"/>
      <c r="D629" s="20"/>
      <c r="E629" s="20"/>
      <c r="F629" s="20"/>
      <c r="G629" s="20"/>
      <c r="H629" s="1"/>
      <c r="I629" s="1"/>
      <c r="J629" s="1"/>
      <c r="K629" s="1"/>
      <c r="L629" s="1"/>
      <c r="M629" s="1"/>
      <c r="N629" s="1"/>
      <c r="O629" s="1"/>
      <c r="P629" s="1"/>
      <c r="Q629" s="1"/>
      <c r="R629" s="1"/>
      <c r="S629" s="1"/>
      <c r="T629" s="1"/>
    </row>
    <row r="630" spans="1:20" ht="15.75" customHeight="1" x14ac:dyDescent="0.25">
      <c r="A630" s="1"/>
      <c r="B630" s="21"/>
      <c r="C630" s="21"/>
      <c r="D630" s="20"/>
      <c r="E630" s="20"/>
      <c r="F630" s="20"/>
      <c r="G630" s="20"/>
      <c r="H630" s="1"/>
      <c r="I630" s="1"/>
      <c r="J630" s="1"/>
      <c r="K630" s="1"/>
      <c r="L630" s="1"/>
      <c r="M630" s="1"/>
      <c r="N630" s="1"/>
      <c r="O630" s="1"/>
      <c r="P630" s="1"/>
      <c r="Q630" s="1"/>
      <c r="R630" s="1"/>
      <c r="S630" s="1"/>
      <c r="T630" s="1"/>
    </row>
    <row r="631" spans="1:20" ht="15.75" customHeight="1" x14ac:dyDescent="0.25">
      <c r="A631" s="1"/>
      <c r="B631" s="21"/>
      <c r="C631" s="21"/>
      <c r="D631" s="20"/>
      <c r="E631" s="20"/>
      <c r="F631" s="20"/>
      <c r="G631" s="20"/>
      <c r="H631" s="1"/>
      <c r="I631" s="1"/>
      <c r="J631" s="1"/>
      <c r="K631" s="1"/>
      <c r="L631" s="1"/>
      <c r="M631" s="1"/>
      <c r="N631" s="1"/>
      <c r="O631" s="1"/>
      <c r="P631" s="1"/>
      <c r="Q631" s="1"/>
      <c r="R631" s="1"/>
      <c r="S631" s="1"/>
      <c r="T631" s="1"/>
    </row>
    <row r="632" spans="1:20" ht="15.75" customHeight="1" x14ac:dyDescent="0.25">
      <c r="A632" s="1"/>
      <c r="B632" s="21"/>
      <c r="C632" s="21"/>
      <c r="D632" s="20"/>
      <c r="E632" s="20"/>
      <c r="F632" s="20"/>
      <c r="G632" s="20"/>
      <c r="H632" s="1"/>
      <c r="I632" s="1"/>
      <c r="J632" s="1"/>
      <c r="K632" s="1"/>
      <c r="L632" s="1"/>
      <c r="M632" s="1"/>
      <c r="N632" s="1"/>
      <c r="O632" s="1"/>
      <c r="P632" s="1"/>
      <c r="Q632" s="1"/>
      <c r="R632" s="1"/>
      <c r="S632" s="1"/>
      <c r="T632" s="1"/>
    </row>
    <row r="633" spans="1:20" ht="15.75" customHeight="1" x14ac:dyDescent="0.25">
      <c r="A633" s="1"/>
      <c r="B633" s="21"/>
      <c r="C633" s="21"/>
      <c r="D633" s="20"/>
      <c r="E633" s="20"/>
      <c r="F633" s="20"/>
      <c r="G633" s="20"/>
      <c r="H633" s="1"/>
      <c r="I633" s="1"/>
      <c r="J633" s="1"/>
      <c r="K633" s="1"/>
      <c r="L633" s="1"/>
      <c r="M633" s="1"/>
      <c r="N633" s="1"/>
      <c r="O633" s="1"/>
      <c r="P633" s="1"/>
      <c r="Q633" s="1"/>
      <c r="R633" s="1"/>
      <c r="S633" s="1"/>
      <c r="T633" s="1"/>
    </row>
    <row r="634" spans="1:20" ht="15.75" customHeight="1" x14ac:dyDescent="0.25">
      <c r="A634" s="1"/>
      <c r="B634" s="21"/>
      <c r="C634" s="21"/>
      <c r="D634" s="20"/>
      <c r="E634" s="20"/>
      <c r="F634" s="20"/>
      <c r="G634" s="20"/>
      <c r="H634" s="1"/>
      <c r="I634" s="1"/>
      <c r="J634" s="1"/>
      <c r="K634" s="1"/>
      <c r="L634" s="1"/>
      <c r="M634" s="1"/>
      <c r="N634" s="1"/>
      <c r="O634" s="1"/>
      <c r="P634" s="1"/>
      <c r="Q634" s="1"/>
      <c r="R634" s="1"/>
      <c r="S634" s="1"/>
      <c r="T634" s="1"/>
    </row>
    <row r="635" spans="1:20" ht="15.75" customHeight="1" x14ac:dyDescent="0.25">
      <c r="A635" s="1"/>
      <c r="B635" s="21"/>
      <c r="C635" s="21"/>
      <c r="D635" s="20"/>
      <c r="E635" s="20"/>
      <c r="F635" s="20"/>
      <c r="G635" s="20"/>
      <c r="H635" s="1"/>
      <c r="I635" s="1"/>
      <c r="J635" s="1"/>
      <c r="K635" s="1"/>
      <c r="L635" s="1"/>
      <c r="M635" s="1"/>
      <c r="N635" s="1"/>
      <c r="O635" s="1"/>
      <c r="P635" s="1"/>
      <c r="Q635" s="1"/>
      <c r="R635" s="1"/>
      <c r="S635" s="1"/>
      <c r="T635" s="1"/>
    </row>
    <row r="636" spans="1:20" ht="15.75" customHeight="1" x14ac:dyDescent="0.25">
      <c r="A636" s="1"/>
      <c r="B636" s="21"/>
      <c r="C636" s="21"/>
      <c r="D636" s="20"/>
      <c r="E636" s="20"/>
      <c r="F636" s="20"/>
      <c r="G636" s="20"/>
      <c r="H636" s="1"/>
      <c r="I636" s="1"/>
      <c r="J636" s="1"/>
      <c r="K636" s="1"/>
      <c r="L636" s="1"/>
      <c r="M636" s="1"/>
      <c r="N636" s="1"/>
      <c r="O636" s="1"/>
      <c r="P636" s="1"/>
      <c r="Q636" s="1"/>
      <c r="R636" s="1"/>
      <c r="S636" s="1"/>
      <c r="T636" s="1"/>
    </row>
    <row r="637" spans="1:20" ht="15.75" customHeight="1" x14ac:dyDescent="0.25">
      <c r="A637" s="1"/>
      <c r="B637" s="21"/>
      <c r="C637" s="21"/>
      <c r="D637" s="20"/>
      <c r="E637" s="20"/>
      <c r="F637" s="20"/>
      <c r="G637" s="20"/>
      <c r="H637" s="1"/>
      <c r="I637" s="1"/>
      <c r="J637" s="1"/>
      <c r="K637" s="1"/>
      <c r="L637" s="1"/>
      <c r="M637" s="1"/>
      <c r="N637" s="1"/>
      <c r="O637" s="1"/>
      <c r="P637" s="1"/>
      <c r="Q637" s="1"/>
      <c r="R637" s="1"/>
      <c r="S637" s="1"/>
      <c r="T637" s="1"/>
    </row>
    <row r="638" spans="1:20" ht="15.75" customHeight="1" x14ac:dyDescent="0.25">
      <c r="A638" s="1"/>
      <c r="B638" s="21"/>
      <c r="C638" s="21"/>
      <c r="D638" s="20"/>
      <c r="E638" s="20"/>
      <c r="F638" s="20"/>
      <c r="G638" s="20"/>
      <c r="H638" s="1"/>
      <c r="I638" s="1"/>
      <c r="J638" s="1"/>
      <c r="K638" s="1"/>
      <c r="L638" s="1"/>
      <c r="M638" s="1"/>
      <c r="N638" s="1"/>
      <c r="O638" s="1"/>
      <c r="P638" s="1"/>
      <c r="Q638" s="1"/>
      <c r="R638" s="1"/>
      <c r="S638" s="1"/>
      <c r="T638" s="1"/>
    </row>
    <row r="639" spans="1:20" ht="15.75" customHeight="1" x14ac:dyDescent="0.25">
      <c r="A639" s="1"/>
      <c r="B639" s="21"/>
      <c r="C639" s="21"/>
      <c r="D639" s="20"/>
      <c r="E639" s="20"/>
      <c r="F639" s="20"/>
      <c r="G639" s="20"/>
      <c r="H639" s="1"/>
      <c r="I639" s="1"/>
      <c r="J639" s="1"/>
      <c r="K639" s="1"/>
      <c r="L639" s="1"/>
      <c r="M639" s="1"/>
      <c r="N639" s="1"/>
      <c r="O639" s="1"/>
      <c r="P639" s="1"/>
      <c r="Q639" s="1"/>
      <c r="R639" s="1"/>
      <c r="S639" s="1"/>
      <c r="T639" s="1"/>
    </row>
    <row r="640" spans="1:20" ht="15.75" customHeight="1" x14ac:dyDescent="0.25">
      <c r="A640" s="1"/>
      <c r="B640" s="21"/>
      <c r="C640" s="21"/>
      <c r="D640" s="20"/>
      <c r="E640" s="20"/>
      <c r="F640" s="20"/>
      <c r="G640" s="20"/>
      <c r="H640" s="1"/>
      <c r="I640" s="1"/>
      <c r="J640" s="1"/>
      <c r="K640" s="1"/>
      <c r="L640" s="1"/>
      <c r="M640" s="1"/>
      <c r="N640" s="1"/>
      <c r="O640" s="1"/>
      <c r="P640" s="1"/>
      <c r="Q640" s="1"/>
      <c r="R640" s="1"/>
      <c r="S640" s="1"/>
      <c r="T640" s="1"/>
    </row>
    <row r="641" spans="1:20" ht="15.75" customHeight="1" x14ac:dyDescent="0.25">
      <c r="A641" s="1"/>
      <c r="B641" s="21"/>
      <c r="C641" s="21"/>
      <c r="D641" s="20"/>
      <c r="E641" s="20"/>
      <c r="F641" s="20"/>
      <c r="G641" s="20"/>
      <c r="H641" s="1"/>
      <c r="I641" s="1"/>
      <c r="J641" s="1"/>
      <c r="K641" s="1"/>
      <c r="L641" s="1"/>
      <c r="M641" s="1"/>
      <c r="N641" s="1"/>
      <c r="O641" s="1"/>
      <c r="P641" s="1"/>
      <c r="Q641" s="1"/>
      <c r="R641" s="1"/>
      <c r="S641" s="1"/>
      <c r="T641" s="1"/>
    </row>
    <row r="642" spans="1:20" ht="15.75" customHeight="1" x14ac:dyDescent="0.25">
      <c r="A642" s="1"/>
      <c r="B642" s="21"/>
      <c r="C642" s="21"/>
      <c r="D642" s="20"/>
      <c r="E642" s="20"/>
      <c r="F642" s="20"/>
      <c r="G642" s="20"/>
      <c r="H642" s="1"/>
      <c r="I642" s="1"/>
      <c r="J642" s="1"/>
      <c r="K642" s="1"/>
      <c r="L642" s="1"/>
      <c r="M642" s="1"/>
      <c r="N642" s="1"/>
      <c r="O642" s="1"/>
      <c r="P642" s="1"/>
      <c r="Q642" s="1"/>
      <c r="R642" s="1"/>
      <c r="S642" s="1"/>
      <c r="T642" s="1"/>
    </row>
    <row r="643" spans="1:20" ht="15.75" customHeight="1" x14ac:dyDescent="0.25">
      <c r="A643" s="1"/>
      <c r="B643" s="21"/>
      <c r="C643" s="21"/>
      <c r="D643" s="20"/>
      <c r="E643" s="20"/>
      <c r="F643" s="20"/>
      <c r="G643" s="20"/>
      <c r="H643" s="1"/>
      <c r="I643" s="1"/>
      <c r="J643" s="1"/>
      <c r="K643" s="1"/>
      <c r="L643" s="1"/>
      <c r="M643" s="1"/>
      <c r="N643" s="1"/>
      <c r="O643" s="1"/>
      <c r="P643" s="1"/>
      <c r="Q643" s="1"/>
      <c r="R643" s="1"/>
      <c r="S643" s="1"/>
      <c r="T643" s="1"/>
    </row>
    <row r="644" spans="1:20" ht="15.75" customHeight="1" x14ac:dyDescent="0.25">
      <c r="A644" s="1"/>
      <c r="B644" s="21"/>
      <c r="C644" s="21"/>
      <c r="D644" s="20"/>
      <c r="E644" s="20"/>
      <c r="F644" s="20"/>
      <c r="G644" s="20"/>
      <c r="H644" s="1"/>
      <c r="I644" s="1"/>
      <c r="J644" s="1"/>
      <c r="K644" s="1"/>
      <c r="L644" s="1"/>
      <c r="M644" s="1"/>
      <c r="N644" s="1"/>
      <c r="O644" s="1"/>
      <c r="P644" s="1"/>
      <c r="Q644" s="1"/>
      <c r="R644" s="1"/>
      <c r="S644" s="1"/>
      <c r="T644" s="1"/>
    </row>
    <row r="645" spans="1:20" ht="15.75" customHeight="1" x14ac:dyDescent="0.25">
      <c r="A645" s="1"/>
      <c r="B645" s="21"/>
      <c r="C645" s="21"/>
      <c r="D645" s="20"/>
      <c r="E645" s="20"/>
      <c r="F645" s="20"/>
      <c r="G645" s="20"/>
      <c r="H645" s="1"/>
      <c r="I645" s="1"/>
      <c r="J645" s="1"/>
      <c r="K645" s="1"/>
      <c r="L645" s="1"/>
      <c r="M645" s="1"/>
      <c r="N645" s="1"/>
      <c r="O645" s="1"/>
      <c r="P645" s="1"/>
      <c r="Q645" s="1"/>
      <c r="R645" s="1"/>
      <c r="S645" s="1"/>
      <c r="T645" s="1"/>
    </row>
    <row r="646" spans="1:20" ht="15.75" customHeight="1" x14ac:dyDescent="0.25">
      <c r="A646" s="1"/>
      <c r="B646" s="21"/>
      <c r="C646" s="21"/>
      <c r="D646" s="20"/>
      <c r="E646" s="20"/>
      <c r="F646" s="20"/>
      <c r="G646" s="20"/>
      <c r="H646" s="1"/>
      <c r="I646" s="1"/>
      <c r="J646" s="1"/>
      <c r="K646" s="1"/>
      <c r="L646" s="1"/>
      <c r="M646" s="1"/>
      <c r="N646" s="1"/>
      <c r="O646" s="1"/>
      <c r="P646" s="1"/>
      <c r="Q646" s="1"/>
      <c r="R646" s="1"/>
      <c r="S646" s="1"/>
      <c r="T646" s="1"/>
    </row>
    <row r="647" spans="1:20" ht="15.75" customHeight="1" x14ac:dyDescent="0.25">
      <c r="A647" s="1"/>
      <c r="B647" s="21"/>
      <c r="C647" s="21"/>
      <c r="D647" s="20"/>
      <c r="E647" s="20"/>
      <c r="F647" s="20"/>
      <c r="G647" s="20"/>
      <c r="H647" s="1"/>
      <c r="I647" s="1"/>
      <c r="J647" s="1"/>
      <c r="K647" s="1"/>
      <c r="L647" s="1"/>
      <c r="M647" s="1"/>
      <c r="N647" s="1"/>
      <c r="O647" s="1"/>
      <c r="P647" s="1"/>
      <c r="Q647" s="1"/>
      <c r="R647" s="1"/>
      <c r="S647" s="1"/>
      <c r="T647" s="1"/>
    </row>
    <row r="648" spans="1:20" ht="15.75" customHeight="1" x14ac:dyDescent="0.25">
      <c r="A648" s="1"/>
      <c r="B648" s="21"/>
      <c r="C648" s="21"/>
      <c r="D648" s="20"/>
      <c r="E648" s="20"/>
      <c r="F648" s="20"/>
      <c r="G648" s="20"/>
      <c r="H648" s="1"/>
      <c r="I648" s="1"/>
      <c r="J648" s="1"/>
      <c r="K648" s="1"/>
      <c r="L648" s="1"/>
      <c r="M648" s="1"/>
      <c r="N648" s="1"/>
      <c r="O648" s="1"/>
      <c r="P648" s="1"/>
      <c r="Q648" s="1"/>
      <c r="R648" s="1"/>
      <c r="S648" s="1"/>
      <c r="T648" s="1"/>
    </row>
    <row r="649" spans="1:20" ht="15.75" customHeight="1" x14ac:dyDescent="0.25">
      <c r="A649" s="1"/>
      <c r="B649" s="21"/>
      <c r="C649" s="21"/>
      <c r="D649" s="20"/>
      <c r="E649" s="20"/>
      <c r="F649" s="20"/>
      <c r="G649" s="20"/>
      <c r="H649" s="1"/>
      <c r="I649" s="1"/>
      <c r="J649" s="1"/>
      <c r="K649" s="1"/>
      <c r="L649" s="1"/>
      <c r="M649" s="1"/>
      <c r="N649" s="1"/>
      <c r="O649" s="1"/>
      <c r="P649" s="1"/>
      <c r="Q649" s="1"/>
      <c r="R649" s="1"/>
      <c r="S649" s="1"/>
      <c r="T649" s="1"/>
    </row>
    <row r="650" spans="1:20" ht="15.75" customHeight="1" x14ac:dyDescent="0.25">
      <c r="A650" s="1"/>
      <c r="B650" s="21"/>
      <c r="C650" s="21"/>
      <c r="D650" s="20"/>
      <c r="E650" s="20"/>
      <c r="F650" s="20"/>
      <c r="G650" s="20"/>
      <c r="H650" s="1"/>
      <c r="I650" s="1"/>
      <c r="J650" s="1"/>
      <c r="K650" s="1"/>
      <c r="L650" s="1"/>
      <c r="M650" s="1"/>
      <c r="N650" s="1"/>
      <c r="O650" s="1"/>
      <c r="P650" s="1"/>
      <c r="Q650" s="1"/>
      <c r="R650" s="1"/>
      <c r="S650" s="1"/>
      <c r="T650" s="1"/>
    </row>
    <row r="651" spans="1:20" ht="15.75" customHeight="1" x14ac:dyDescent="0.25">
      <c r="A651" s="1"/>
      <c r="B651" s="21"/>
      <c r="C651" s="21"/>
      <c r="D651" s="20"/>
      <c r="E651" s="20"/>
      <c r="F651" s="20"/>
      <c r="G651" s="20"/>
      <c r="H651" s="1"/>
      <c r="I651" s="1"/>
      <c r="J651" s="1"/>
      <c r="K651" s="1"/>
      <c r="L651" s="1"/>
      <c r="M651" s="1"/>
      <c r="N651" s="1"/>
      <c r="O651" s="1"/>
      <c r="P651" s="1"/>
      <c r="Q651" s="1"/>
      <c r="R651" s="1"/>
      <c r="S651" s="1"/>
      <c r="T651" s="1"/>
    </row>
    <row r="652" spans="1:20" ht="15.75" customHeight="1" x14ac:dyDescent="0.25">
      <c r="A652" s="1"/>
      <c r="B652" s="21"/>
      <c r="C652" s="21"/>
      <c r="D652" s="20"/>
      <c r="E652" s="20"/>
      <c r="F652" s="20"/>
      <c r="G652" s="20"/>
      <c r="H652" s="1"/>
      <c r="I652" s="1"/>
      <c r="J652" s="1"/>
      <c r="K652" s="1"/>
      <c r="L652" s="1"/>
      <c r="M652" s="1"/>
      <c r="N652" s="1"/>
      <c r="O652" s="1"/>
      <c r="P652" s="1"/>
      <c r="Q652" s="1"/>
      <c r="R652" s="1"/>
      <c r="S652" s="1"/>
      <c r="T652" s="1"/>
    </row>
    <row r="653" spans="1:20" ht="15.75" customHeight="1" x14ac:dyDescent="0.25">
      <c r="A653" s="1"/>
      <c r="B653" s="21"/>
      <c r="C653" s="21"/>
      <c r="D653" s="20"/>
      <c r="E653" s="20"/>
      <c r="F653" s="20"/>
      <c r="G653" s="20"/>
      <c r="H653" s="1"/>
      <c r="I653" s="1"/>
      <c r="J653" s="1"/>
      <c r="K653" s="1"/>
      <c r="L653" s="1"/>
      <c r="M653" s="1"/>
      <c r="N653" s="1"/>
      <c r="O653" s="1"/>
      <c r="P653" s="1"/>
      <c r="Q653" s="1"/>
      <c r="R653" s="1"/>
      <c r="S653" s="1"/>
      <c r="T653" s="1"/>
    </row>
    <row r="654" spans="1:20" ht="15.75" customHeight="1" x14ac:dyDescent="0.25">
      <c r="A654" s="1"/>
      <c r="B654" s="21"/>
      <c r="C654" s="21"/>
      <c r="D654" s="20"/>
      <c r="E654" s="20"/>
      <c r="F654" s="20"/>
      <c r="G654" s="20"/>
      <c r="H654" s="1"/>
      <c r="I654" s="1"/>
      <c r="J654" s="1"/>
      <c r="K654" s="1"/>
      <c r="L654" s="1"/>
      <c r="M654" s="1"/>
      <c r="N654" s="1"/>
      <c r="O654" s="1"/>
      <c r="P654" s="1"/>
      <c r="Q654" s="1"/>
      <c r="R654" s="1"/>
      <c r="S654" s="1"/>
      <c r="T654" s="1"/>
    </row>
    <row r="655" spans="1:20" ht="15.75" customHeight="1" x14ac:dyDescent="0.25">
      <c r="A655" s="1"/>
      <c r="B655" s="21"/>
      <c r="C655" s="21"/>
      <c r="D655" s="20"/>
      <c r="E655" s="20"/>
      <c r="F655" s="20"/>
      <c r="G655" s="20"/>
      <c r="H655" s="1"/>
      <c r="I655" s="1"/>
      <c r="J655" s="1"/>
      <c r="K655" s="1"/>
      <c r="L655" s="1"/>
      <c r="M655" s="1"/>
      <c r="N655" s="1"/>
      <c r="O655" s="1"/>
      <c r="P655" s="1"/>
      <c r="Q655" s="1"/>
      <c r="R655" s="1"/>
      <c r="S655" s="1"/>
      <c r="T655" s="1"/>
    </row>
    <row r="656" spans="1:20" ht="15.75" customHeight="1" x14ac:dyDescent="0.25">
      <c r="A656" s="1"/>
      <c r="B656" s="21"/>
      <c r="C656" s="21"/>
      <c r="D656" s="20"/>
      <c r="E656" s="20"/>
      <c r="F656" s="20"/>
      <c r="G656" s="20"/>
      <c r="H656" s="1"/>
      <c r="I656" s="1"/>
      <c r="J656" s="1"/>
      <c r="K656" s="1"/>
      <c r="L656" s="1"/>
      <c r="M656" s="1"/>
      <c r="N656" s="1"/>
      <c r="O656" s="1"/>
      <c r="P656" s="1"/>
      <c r="Q656" s="1"/>
      <c r="R656" s="1"/>
      <c r="S656" s="1"/>
      <c r="T656" s="1"/>
    </row>
    <row r="657" spans="1:20" ht="15.75" customHeight="1" x14ac:dyDescent="0.25">
      <c r="A657" s="1"/>
      <c r="B657" s="21"/>
      <c r="C657" s="21"/>
      <c r="D657" s="20"/>
      <c r="E657" s="20"/>
      <c r="F657" s="20"/>
      <c r="G657" s="20"/>
      <c r="H657" s="1"/>
      <c r="I657" s="1"/>
      <c r="J657" s="1"/>
      <c r="K657" s="1"/>
      <c r="L657" s="1"/>
      <c r="M657" s="1"/>
      <c r="N657" s="1"/>
      <c r="O657" s="1"/>
      <c r="P657" s="1"/>
      <c r="Q657" s="1"/>
      <c r="R657" s="1"/>
      <c r="S657" s="1"/>
      <c r="T657" s="1"/>
    </row>
    <row r="658" spans="1:20" ht="15.75" customHeight="1" x14ac:dyDescent="0.25">
      <c r="A658" s="1"/>
      <c r="B658" s="21"/>
      <c r="C658" s="21"/>
      <c r="D658" s="20"/>
      <c r="E658" s="20"/>
      <c r="F658" s="20"/>
      <c r="G658" s="20"/>
      <c r="H658" s="1"/>
      <c r="I658" s="1"/>
      <c r="J658" s="1"/>
      <c r="K658" s="1"/>
      <c r="L658" s="1"/>
      <c r="M658" s="1"/>
      <c r="N658" s="1"/>
      <c r="O658" s="1"/>
      <c r="P658" s="1"/>
      <c r="Q658" s="1"/>
      <c r="R658" s="1"/>
      <c r="S658" s="1"/>
      <c r="T658" s="1"/>
    </row>
    <row r="659" spans="1:20" ht="15.75" customHeight="1" x14ac:dyDescent="0.25">
      <c r="A659" s="1"/>
      <c r="B659" s="21"/>
      <c r="C659" s="21"/>
      <c r="D659" s="20"/>
      <c r="E659" s="20"/>
      <c r="F659" s="20"/>
      <c r="G659" s="20"/>
      <c r="H659" s="1"/>
      <c r="I659" s="1"/>
      <c r="J659" s="1"/>
      <c r="K659" s="1"/>
      <c r="L659" s="1"/>
      <c r="M659" s="1"/>
      <c r="N659" s="1"/>
      <c r="O659" s="1"/>
      <c r="P659" s="1"/>
      <c r="Q659" s="1"/>
      <c r="R659" s="1"/>
      <c r="S659" s="1"/>
      <c r="T659" s="1"/>
    </row>
    <row r="660" spans="1:20" ht="15.75" customHeight="1" x14ac:dyDescent="0.25">
      <c r="A660" s="1"/>
      <c r="B660" s="21"/>
      <c r="C660" s="21"/>
      <c r="D660" s="20"/>
      <c r="E660" s="20"/>
      <c r="F660" s="20"/>
      <c r="G660" s="20"/>
      <c r="H660" s="1"/>
      <c r="I660" s="1"/>
      <c r="J660" s="1"/>
      <c r="K660" s="1"/>
      <c r="L660" s="1"/>
      <c r="M660" s="1"/>
      <c r="N660" s="1"/>
      <c r="O660" s="1"/>
      <c r="P660" s="1"/>
      <c r="Q660" s="1"/>
      <c r="R660" s="1"/>
      <c r="S660" s="1"/>
      <c r="T660" s="1"/>
    </row>
    <row r="661" spans="1:20" ht="15.75" customHeight="1" x14ac:dyDescent="0.25">
      <c r="A661" s="1"/>
      <c r="B661" s="21"/>
      <c r="C661" s="21"/>
      <c r="D661" s="20"/>
      <c r="E661" s="20"/>
      <c r="F661" s="20"/>
      <c r="G661" s="20"/>
      <c r="H661" s="1"/>
      <c r="I661" s="1"/>
      <c r="J661" s="1"/>
      <c r="K661" s="1"/>
      <c r="L661" s="1"/>
      <c r="M661" s="1"/>
      <c r="N661" s="1"/>
      <c r="O661" s="1"/>
      <c r="P661" s="1"/>
      <c r="Q661" s="1"/>
      <c r="R661" s="1"/>
      <c r="S661" s="1"/>
      <c r="T661" s="1"/>
    </row>
    <row r="662" spans="1:20" ht="15.75" customHeight="1" x14ac:dyDescent="0.25">
      <c r="A662" s="1"/>
      <c r="B662" s="21"/>
      <c r="C662" s="21"/>
      <c r="D662" s="20"/>
      <c r="E662" s="20"/>
      <c r="F662" s="20"/>
      <c r="G662" s="20"/>
      <c r="H662" s="1"/>
      <c r="I662" s="1"/>
      <c r="J662" s="1"/>
      <c r="K662" s="1"/>
      <c r="L662" s="1"/>
      <c r="M662" s="1"/>
      <c r="N662" s="1"/>
      <c r="O662" s="1"/>
      <c r="P662" s="1"/>
      <c r="Q662" s="1"/>
      <c r="R662" s="1"/>
      <c r="S662" s="1"/>
      <c r="T662" s="1"/>
    </row>
    <row r="663" spans="1:20" ht="15.75" customHeight="1" x14ac:dyDescent="0.25">
      <c r="A663" s="1"/>
      <c r="B663" s="21"/>
      <c r="C663" s="21"/>
      <c r="D663" s="20"/>
      <c r="E663" s="20"/>
      <c r="F663" s="20"/>
      <c r="G663" s="20"/>
      <c r="H663" s="1"/>
      <c r="I663" s="1"/>
      <c r="J663" s="1"/>
      <c r="K663" s="1"/>
      <c r="L663" s="1"/>
      <c r="M663" s="1"/>
      <c r="N663" s="1"/>
      <c r="O663" s="1"/>
      <c r="P663" s="1"/>
      <c r="Q663" s="1"/>
      <c r="R663" s="1"/>
      <c r="S663" s="1"/>
      <c r="T663" s="1"/>
    </row>
    <row r="664" spans="1:20" ht="15.75" customHeight="1" x14ac:dyDescent="0.25">
      <c r="A664" s="1"/>
      <c r="B664" s="21"/>
      <c r="C664" s="21"/>
      <c r="D664" s="20"/>
      <c r="E664" s="20"/>
      <c r="F664" s="20"/>
      <c r="G664" s="20"/>
      <c r="H664" s="1"/>
      <c r="I664" s="1"/>
      <c r="J664" s="1"/>
      <c r="K664" s="1"/>
      <c r="L664" s="1"/>
      <c r="M664" s="1"/>
      <c r="N664" s="1"/>
      <c r="O664" s="1"/>
      <c r="P664" s="1"/>
      <c r="Q664" s="1"/>
      <c r="R664" s="1"/>
      <c r="S664" s="1"/>
      <c r="T664" s="1"/>
    </row>
    <row r="665" spans="1:20" ht="15.75" customHeight="1" x14ac:dyDescent="0.25">
      <c r="A665" s="1"/>
      <c r="B665" s="21"/>
      <c r="C665" s="21"/>
      <c r="D665" s="20"/>
      <c r="E665" s="20"/>
      <c r="F665" s="20"/>
      <c r="G665" s="20"/>
      <c r="H665" s="1"/>
      <c r="I665" s="1"/>
      <c r="J665" s="1"/>
      <c r="K665" s="1"/>
      <c r="L665" s="1"/>
      <c r="M665" s="1"/>
      <c r="N665" s="1"/>
      <c r="O665" s="1"/>
      <c r="P665" s="1"/>
      <c r="Q665" s="1"/>
      <c r="R665" s="1"/>
      <c r="S665" s="1"/>
      <c r="T665" s="1"/>
    </row>
    <row r="666" spans="1:20" ht="15.75" customHeight="1" x14ac:dyDescent="0.25">
      <c r="A666" s="1"/>
      <c r="B666" s="21"/>
      <c r="C666" s="21"/>
      <c r="D666" s="20"/>
      <c r="E666" s="20"/>
      <c r="F666" s="20"/>
      <c r="G666" s="20"/>
      <c r="H666" s="1"/>
      <c r="I666" s="1"/>
      <c r="J666" s="1"/>
      <c r="K666" s="1"/>
      <c r="L666" s="1"/>
      <c r="M666" s="1"/>
      <c r="N666" s="1"/>
      <c r="O666" s="1"/>
      <c r="P666" s="1"/>
      <c r="Q666" s="1"/>
      <c r="R666" s="1"/>
      <c r="S666" s="1"/>
      <c r="T666" s="1"/>
    </row>
    <row r="667" spans="1:20" ht="15.75" customHeight="1" x14ac:dyDescent="0.25">
      <c r="A667" s="1"/>
      <c r="B667" s="21"/>
      <c r="C667" s="21"/>
      <c r="D667" s="20"/>
      <c r="E667" s="20"/>
      <c r="F667" s="20"/>
      <c r="G667" s="20"/>
      <c r="H667" s="1"/>
      <c r="I667" s="1"/>
      <c r="J667" s="1"/>
      <c r="K667" s="1"/>
      <c r="L667" s="1"/>
      <c r="M667" s="1"/>
      <c r="N667" s="1"/>
      <c r="O667" s="1"/>
      <c r="P667" s="1"/>
      <c r="Q667" s="1"/>
      <c r="R667" s="1"/>
      <c r="S667" s="1"/>
      <c r="T667" s="1"/>
    </row>
    <row r="668" spans="1:20" ht="15.75" customHeight="1" x14ac:dyDescent="0.25">
      <c r="A668" s="1"/>
      <c r="B668" s="21"/>
      <c r="C668" s="21"/>
      <c r="D668" s="20"/>
      <c r="E668" s="20"/>
      <c r="F668" s="20"/>
      <c r="G668" s="20"/>
      <c r="H668" s="1"/>
      <c r="I668" s="1"/>
      <c r="J668" s="1"/>
      <c r="K668" s="1"/>
      <c r="L668" s="1"/>
      <c r="M668" s="1"/>
      <c r="N668" s="1"/>
      <c r="O668" s="1"/>
      <c r="P668" s="1"/>
      <c r="Q668" s="1"/>
      <c r="R668" s="1"/>
      <c r="S668" s="1"/>
      <c r="T668" s="1"/>
    </row>
    <row r="669" spans="1:20" ht="15.75" customHeight="1" x14ac:dyDescent="0.25">
      <c r="A669" s="1"/>
      <c r="B669" s="21"/>
      <c r="C669" s="21"/>
      <c r="D669" s="20"/>
      <c r="E669" s="20"/>
      <c r="F669" s="20"/>
      <c r="G669" s="20"/>
      <c r="H669" s="1"/>
      <c r="I669" s="1"/>
      <c r="J669" s="1"/>
      <c r="K669" s="1"/>
      <c r="L669" s="1"/>
      <c r="M669" s="1"/>
      <c r="N669" s="1"/>
      <c r="O669" s="1"/>
      <c r="P669" s="1"/>
      <c r="Q669" s="1"/>
      <c r="R669" s="1"/>
      <c r="S669" s="1"/>
      <c r="T669" s="1"/>
    </row>
    <row r="670" spans="1:20" ht="15.75" customHeight="1" x14ac:dyDescent="0.25">
      <c r="A670" s="1"/>
      <c r="B670" s="21"/>
      <c r="C670" s="21"/>
      <c r="D670" s="20"/>
      <c r="E670" s="20"/>
      <c r="F670" s="20"/>
      <c r="G670" s="20"/>
      <c r="H670" s="1"/>
      <c r="I670" s="1"/>
      <c r="J670" s="1"/>
      <c r="K670" s="1"/>
      <c r="L670" s="1"/>
      <c r="M670" s="1"/>
      <c r="N670" s="1"/>
      <c r="O670" s="1"/>
      <c r="P670" s="1"/>
      <c r="Q670" s="1"/>
      <c r="R670" s="1"/>
      <c r="S670" s="1"/>
      <c r="T670" s="1"/>
    </row>
    <row r="671" spans="1:20" ht="15.75" customHeight="1" x14ac:dyDescent="0.25">
      <c r="A671" s="1"/>
      <c r="B671" s="21"/>
      <c r="C671" s="21"/>
      <c r="D671" s="20"/>
      <c r="E671" s="20"/>
      <c r="F671" s="20"/>
      <c r="G671" s="20"/>
      <c r="H671" s="1"/>
      <c r="I671" s="1"/>
      <c r="J671" s="1"/>
      <c r="K671" s="1"/>
      <c r="L671" s="1"/>
      <c r="M671" s="1"/>
      <c r="N671" s="1"/>
      <c r="O671" s="1"/>
      <c r="P671" s="1"/>
      <c r="Q671" s="1"/>
      <c r="R671" s="1"/>
      <c r="S671" s="1"/>
      <c r="T671" s="1"/>
    </row>
    <row r="672" spans="1:20" ht="15.75" customHeight="1" x14ac:dyDescent="0.25">
      <c r="A672" s="1"/>
      <c r="B672" s="21"/>
      <c r="C672" s="21"/>
      <c r="D672" s="20"/>
      <c r="E672" s="20"/>
      <c r="F672" s="20"/>
      <c r="G672" s="20"/>
      <c r="H672" s="1"/>
      <c r="I672" s="1"/>
      <c r="J672" s="1"/>
      <c r="K672" s="1"/>
      <c r="L672" s="1"/>
      <c r="M672" s="1"/>
      <c r="N672" s="1"/>
      <c r="O672" s="1"/>
      <c r="P672" s="1"/>
      <c r="Q672" s="1"/>
      <c r="R672" s="1"/>
      <c r="S672" s="1"/>
      <c r="T672" s="1"/>
    </row>
    <row r="673" spans="1:20" ht="15.75" customHeight="1" x14ac:dyDescent="0.25">
      <c r="A673" s="1"/>
      <c r="B673" s="21"/>
      <c r="C673" s="21"/>
      <c r="D673" s="20"/>
      <c r="E673" s="20"/>
      <c r="F673" s="20"/>
      <c r="G673" s="20"/>
      <c r="H673" s="1"/>
      <c r="I673" s="1"/>
      <c r="J673" s="1"/>
      <c r="K673" s="1"/>
      <c r="L673" s="1"/>
      <c r="M673" s="1"/>
      <c r="N673" s="1"/>
      <c r="O673" s="1"/>
      <c r="P673" s="1"/>
      <c r="Q673" s="1"/>
      <c r="R673" s="1"/>
      <c r="S673" s="1"/>
      <c r="T673" s="1"/>
    </row>
    <row r="674" spans="1:20" ht="15.75" customHeight="1" x14ac:dyDescent="0.25">
      <c r="A674" s="1"/>
      <c r="B674" s="21"/>
      <c r="C674" s="21"/>
      <c r="D674" s="20"/>
      <c r="E674" s="20"/>
      <c r="F674" s="20"/>
      <c r="G674" s="20"/>
      <c r="H674" s="1"/>
      <c r="I674" s="1"/>
      <c r="J674" s="1"/>
      <c r="K674" s="1"/>
      <c r="L674" s="1"/>
      <c r="M674" s="1"/>
      <c r="N674" s="1"/>
      <c r="O674" s="1"/>
      <c r="P674" s="1"/>
      <c r="Q674" s="1"/>
      <c r="R674" s="1"/>
      <c r="S674" s="1"/>
      <c r="T674" s="1"/>
    </row>
    <row r="675" spans="1:20" ht="15.75" customHeight="1" x14ac:dyDescent="0.25">
      <c r="A675" s="1"/>
      <c r="B675" s="21"/>
      <c r="C675" s="21"/>
      <c r="D675" s="20"/>
      <c r="E675" s="20"/>
      <c r="F675" s="20"/>
      <c r="G675" s="20"/>
      <c r="H675" s="1"/>
      <c r="I675" s="1"/>
      <c r="J675" s="1"/>
      <c r="K675" s="1"/>
      <c r="L675" s="1"/>
      <c r="M675" s="1"/>
      <c r="N675" s="1"/>
      <c r="O675" s="1"/>
      <c r="P675" s="1"/>
      <c r="Q675" s="1"/>
      <c r="R675" s="1"/>
      <c r="S675" s="1"/>
      <c r="T675" s="1"/>
    </row>
    <row r="676" spans="1:20" ht="15.75" customHeight="1" x14ac:dyDescent="0.25">
      <c r="A676" s="1"/>
      <c r="B676" s="21"/>
      <c r="C676" s="21"/>
      <c r="D676" s="20"/>
      <c r="E676" s="20"/>
      <c r="F676" s="20"/>
      <c r="G676" s="20"/>
      <c r="H676" s="1"/>
      <c r="I676" s="1"/>
      <c r="J676" s="1"/>
      <c r="K676" s="1"/>
      <c r="L676" s="1"/>
      <c r="M676" s="1"/>
      <c r="N676" s="1"/>
      <c r="O676" s="1"/>
      <c r="P676" s="1"/>
      <c r="Q676" s="1"/>
      <c r="R676" s="1"/>
      <c r="S676" s="1"/>
      <c r="T676" s="1"/>
    </row>
    <row r="677" spans="1:20" ht="15.75" customHeight="1" x14ac:dyDescent="0.25">
      <c r="A677" s="1"/>
      <c r="B677" s="21"/>
      <c r="C677" s="21"/>
      <c r="D677" s="20"/>
      <c r="E677" s="20"/>
      <c r="F677" s="20"/>
      <c r="G677" s="20"/>
      <c r="H677" s="1"/>
      <c r="I677" s="1"/>
      <c r="J677" s="1"/>
      <c r="K677" s="1"/>
      <c r="L677" s="1"/>
      <c r="M677" s="1"/>
      <c r="N677" s="1"/>
      <c r="O677" s="1"/>
      <c r="P677" s="1"/>
      <c r="Q677" s="1"/>
      <c r="R677" s="1"/>
      <c r="S677" s="1"/>
      <c r="T677" s="1"/>
    </row>
    <row r="678" spans="1:20" ht="15.75" customHeight="1" x14ac:dyDescent="0.25">
      <c r="A678" s="1"/>
      <c r="B678" s="21"/>
      <c r="C678" s="21"/>
      <c r="D678" s="20"/>
      <c r="E678" s="20"/>
      <c r="F678" s="20"/>
      <c r="G678" s="20"/>
      <c r="H678" s="1"/>
      <c r="I678" s="1"/>
      <c r="J678" s="1"/>
      <c r="K678" s="1"/>
      <c r="L678" s="1"/>
      <c r="M678" s="1"/>
      <c r="N678" s="1"/>
      <c r="O678" s="1"/>
      <c r="P678" s="1"/>
      <c r="Q678" s="1"/>
      <c r="R678" s="1"/>
      <c r="S678" s="1"/>
      <c r="T678" s="1"/>
    </row>
    <row r="679" spans="1:20" ht="15.75" customHeight="1" x14ac:dyDescent="0.25">
      <c r="A679" s="1"/>
      <c r="B679" s="21"/>
      <c r="C679" s="21"/>
      <c r="D679" s="20"/>
      <c r="E679" s="20"/>
      <c r="F679" s="20"/>
      <c r="G679" s="20"/>
      <c r="H679" s="1"/>
      <c r="I679" s="1"/>
      <c r="J679" s="1"/>
      <c r="K679" s="1"/>
      <c r="L679" s="1"/>
      <c r="M679" s="1"/>
      <c r="N679" s="1"/>
      <c r="O679" s="1"/>
      <c r="P679" s="1"/>
      <c r="Q679" s="1"/>
      <c r="R679" s="1"/>
      <c r="S679" s="1"/>
      <c r="T679" s="1"/>
    </row>
    <row r="680" spans="1:20" ht="15.75" customHeight="1" x14ac:dyDescent="0.25">
      <c r="A680" s="1"/>
      <c r="B680" s="21"/>
      <c r="C680" s="21"/>
      <c r="D680" s="20"/>
      <c r="E680" s="20"/>
      <c r="F680" s="20"/>
      <c r="G680" s="20"/>
      <c r="H680" s="1"/>
      <c r="I680" s="1"/>
      <c r="J680" s="1"/>
      <c r="K680" s="1"/>
      <c r="L680" s="1"/>
      <c r="M680" s="1"/>
      <c r="N680" s="1"/>
      <c r="O680" s="1"/>
      <c r="P680" s="1"/>
      <c r="Q680" s="1"/>
      <c r="R680" s="1"/>
      <c r="S680" s="1"/>
      <c r="T680" s="1"/>
    </row>
    <row r="681" spans="1:20" ht="15.75" customHeight="1" x14ac:dyDescent="0.25">
      <c r="A681" s="1"/>
      <c r="B681" s="21"/>
      <c r="C681" s="21"/>
      <c r="D681" s="20"/>
      <c r="E681" s="20"/>
      <c r="F681" s="20"/>
      <c r="G681" s="20"/>
      <c r="H681" s="1"/>
      <c r="I681" s="1"/>
      <c r="J681" s="1"/>
      <c r="K681" s="1"/>
      <c r="L681" s="1"/>
      <c r="M681" s="1"/>
      <c r="N681" s="1"/>
      <c r="O681" s="1"/>
      <c r="P681" s="1"/>
      <c r="Q681" s="1"/>
      <c r="R681" s="1"/>
      <c r="S681" s="1"/>
      <c r="T681" s="1"/>
    </row>
    <row r="682" spans="1:20" ht="15.75" customHeight="1" x14ac:dyDescent="0.25">
      <c r="A682" s="1"/>
      <c r="B682" s="21"/>
      <c r="C682" s="21"/>
      <c r="D682" s="20"/>
      <c r="E682" s="20"/>
      <c r="F682" s="20"/>
      <c r="G682" s="20"/>
      <c r="H682" s="1"/>
      <c r="I682" s="1"/>
      <c r="J682" s="1"/>
      <c r="K682" s="1"/>
      <c r="L682" s="1"/>
      <c r="M682" s="1"/>
      <c r="N682" s="1"/>
      <c r="O682" s="1"/>
      <c r="P682" s="1"/>
      <c r="Q682" s="1"/>
      <c r="R682" s="1"/>
      <c r="S682" s="1"/>
      <c r="T682" s="1"/>
    </row>
    <row r="683" spans="1:20" ht="15.75" customHeight="1" x14ac:dyDescent="0.25">
      <c r="A683" s="1"/>
      <c r="B683" s="21"/>
      <c r="C683" s="21"/>
      <c r="D683" s="20"/>
      <c r="E683" s="20"/>
      <c r="F683" s="20"/>
      <c r="G683" s="20"/>
      <c r="H683" s="1"/>
      <c r="I683" s="1"/>
      <c r="J683" s="1"/>
      <c r="K683" s="1"/>
      <c r="L683" s="1"/>
      <c r="M683" s="1"/>
      <c r="N683" s="1"/>
      <c r="O683" s="1"/>
      <c r="P683" s="1"/>
      <c r="Q683" s="1"/>
      <c r="R683" s="1"/>
      <c r="S683" s="1"/>
      <c r="T683" s="1"/>
    </row>
    <row r="684" spans="1:20" ht="15.75" customHeight="1" x14ac:dyDescent="0.25">
      <c r="A684" s="1"/>
      <c r="B684" s="21"/>
      <c r="C684" s="21"/>
      <c r="D684" s="20"/>
      <c r="E684" s="20"/>
      <c r="F684" s="20"/>
      <c r="G684" s="20"/>
      <c r="H684" s="1"/>
      <c r="I684" s="1"/>
      <c r="J684" s="1"/>
      <c r="K684" s="1"/>
      <c r="L684" s="1"/>
      <c r="M684" s="1"/>
      <c r="N684" s="1"/>
      <c r="O684" s="1"/>
      <c r="P684" s="1"/>
      <c r="Q684" s="1"/>
      <c r="R684" s="1"/>
      <c r="S684" s="1"/>
      <c r="T684" s="1"/>
    </row>
    <row r="685" spans="1:20" ht="15.75" customHeight="1" x14ac:dyDescent="0.25">
      <c r="A685" s="1"/>
      <c r="B685" s="21"/>
      <c r="C685" s="21"/>
      <c r="D685" s="20"/>
      <c r="E685" s="20"/>
      <c r="F685" s="20"/>
      <c r="G685" s="20"/>
      <c r="H685" s="1"/>
      <c r="I685" s="1"/>
      <c r="J685" s="1"/>
      <c r="K685" s="1"/>
      <c r="L685" s="1"/>
      <c r="M685" s="1"/>
      <c r="N685" s="1"/>
      <c r="O685" s="1"/>
      <c r="P685" s="1"/>
      <c r="Q685" s="1"/>
      <c r="R685" s="1"/>
      <c r="S685" s="1"/>
      <c r="T685" s="1"/>
    </row>
    <row r="686" spans="1:20" ht="15.75" customHeight="1" x14ac:dyDescent="0.25">
      <c r="A686" s="1"/>
      <c r="B686" s="21"/>
      <c r="C686" s="21"/>
      <c r="D686" s="20"/>
      <c r="E686" s="20"/>
      <c r="F686" s="20"/>
      <c r="G686" s="20"/>
      <c r="H686" s="1"/>
      <c r="I686" s="1"/>
      <c r="J686" s="1"/>
      <c r="K686" s="1"/>
      <c r="L686" s="1"/>
      <c r="M686" s="1"/>
      <c r="N686" s="1"/>
      <c r="O686" s="1"/>
      <c r="P686" s="1"/>
      <c r="Q686" s="1"/>
      <c r="R686" s="1"/>
      <c r="S686" s="1"/>
      <c r="T686" s="1"/>
    </row>
    <row r="687" spans="1:20" ht="15.75" customHeight="1" x14ac:dyDescent="0.25">
      <c r="A687" s="1"/>
      <c r="B687" s="21"/>
      <c r="C687" s="21"/>
      <c r="D687" s="20"/>
      <c r="E687" s="20"/>
      <c r="F687" s="20"/>
      <c r="G687" s="20"/>
      <c r="H687" s="1"/>
      <c r="I687" s="1"/>
      <c r="J687" s="1"/>
      <c r="K687" s="1"/>
      <c r="L687" s="1"/>
      <c r="M687" s="1"/>
      <c r="N687" s="1"/>
      <c r="O687" s="1"/>
      <c r="P687" s="1"/>
      <c r="Q687" s="1"/>
      <c r="R687" s="1"/>
      <c r="S687" s="1"/>
      <c r="T687" s="1"/>
    </row>
    <row r="688" spans="1:20" ht="15.75" customHeight="1" x14ac:dyDescent="0.25">
      <c r="A688" s="1"/>
      <c r="B688" s="21"/>
      <c r="C688" s="21"/>
      <c r="D688" s="20"/>
      <c r="E688" s="20"/>
      <c r="F688" s="20"/>
      <c r="G688" s="20"/>
      <c r="H688" s="1"/>
      <c r="I688" s="1"/>
      <c r="J688" s="1"/>
      <c r="K688" s="1"/>
      <c r="L688" s="1"/>
      <c r="M688" s="1"/>
      <c r="N688" s="1"/>
      <c r="O688" s="1"/>
      <c r="P688" s="1"/>
      <c r="Q688" s="1"/>
      <c r="R688" s="1"/>
      <c r="S688" s="1"/>
      <c r="T688" s="1"/>
    </row>
    <row r="689" spans="1:20" ht="15.75" customHeight="1" x14ac:dyDescent="0.25">
      <c r="A689" s="1"/>
      <c r="B689" s="21"/>
      <c r="C689" s="21"/>
      <c r="D689" s="20"/>
      <c r="E689" s="20"/>
      <c r="F689" s="20"/>
      <c r="G689" s="20"/>
      <c r="H689" s="1"/>
      <c r="I689" s="1"/>
      <c r="J689" s="1"/>
      <c r="K689" s="1"/>
      <c r="L689" s="1"/>
      <c r="M689" s="1"/>
      <c r="N689" s="1"/>
      <c r="O689" s="1"/>
      <c r="P689" s="1"/>
      <c r="Q689" s="1"/>
      <c r="R689" s="1"/>
      <c r="S689" s="1"/>
      <c r="T689" s="1"/>
    </row>
    <row r="690" spans="1:20" ht="15.75" customHeight="1" x14ac:dyDescent="0.25">
      <c r="A690" s="1"/>
      <c r="B690" s="21"/>
      <c r="C690" s="21"/>
      <c r="D690" s="20"/>
      <c r="E690" s="20"/>
      <c r="F690" s="20"/>
      <c r="G690" s="20"/>
      <c r="H690" s="1"/>
      <c r="I690" s="1"/>
      <c r="J690" s="1"/>
      <c r="K690" s="1"/>
      <c r="L690" s="1"/>
      <c r="M690" s="1"/>
      <c r="N690" s="1"/>
      <c r="O690" s="1"/>
      <c r="P690" s="1"/>
      <c r="Q690" s="1"/>
      <c r="R690" s="1"/>
      <c r="S690" s="1"/>
      <c r="T690" s="1"/>
    </row>
    <row r="691" spans="1:20" ht="15.75" customHeight="1" x14ac:dyDescent="0.25">
      <c r="A691" s="1"/>
      <c r="B691" s="21"/>
      <c r="C691" s="21"/>
      <c r="D691" s="20"/>
      <c r="E691" s="20"/>
      <c r="F691" s="20"/>
      <c r="G691" s="20"/>
      <c r="H691" s="1"/>
      <c r="I691" s="1"/>
      <c r="J691" s="1"/>
      <c r="K691" s="1"/>
      <c r="L691" s="1"/>
      <c r="M691" s="1"/>
      <c r="N691" s="1"/>
      <c r="O691" s="1"/>
      <c r="P691" s="1"/>
      <c r="Q691" s="1"/>
      <c r="R691" s="1"/>
      <c r="S691" s="1"/>
      <c r="T691" s="1"/>
    </row>
    <row r="692" spans="1:20" ht="15.75" customHeight="1" x14ac:dyDescent="0.25">
      <c r="A692" s="1"/>
      <c r="B692" s="21"/>
      <c r="C692" s="21"/>
      <c r="D692" s="20"/>
      <c r="E692" s="20"/>
      <c r="F692" s="20"/>
      <c r="G692" s="20"/>
      <c r="H692" s="1"/>
      <c r="I692" s="1"/>
      <c r="J692" s="1"/>
      <c r="K692" s="1"/>
      <c r="L692" s="1"/>
      <c r="M692" s="1"/>
      <c r="N692" s="1"/>
      <c r="O692" s="1"/>
      <c r="P692" s="1"/>
      <c r="Q692" s="1"/>
      <c r="R692" s="1"/>
      <c r="S692" s="1"/>
      <c r="T692" s="1"/>
    </row>
    <row r="693" spans="1:20" ht="15.75" customHeight="1" x14ac:dyDescent="0.25">
      <c r="A693" s="1"/>
      <c r="B693" s="21"/>
      <c r="C693" s="21"/>
      <c r="D693" s="20"/>
      <c r="E693" s="20"/>
      <c r="F693" s="20"/>
      <c r="G693" s="20"/>
      <c r="H693" s="1"/>
      <c r="I693" s="1"/>
      <c r="J693" s="1"/>
      <c r="K693" s="1"/>
      <c r="L693" s="1"/>
      <c r="M693" s="1"/>
      <c r="N693" s="1"/>
      <c r="O693" s="1"/>
      <c r="P693" s="1"/>
      <c r="Q693" s="1"/>
      <c r="R693" s="1"/>
      <c r="S693" s="1"/>
      <c r="T693" s="1"/>
    </row>
    <row r="694" spans="1:20" ht="15.75" customHeight="1" x14ac:dyDescent="0.25">
      <c r="A694" s="1"/>
      <c r="B694" s="21"/>
      <c r="C694" s="21"/>
      <c r="D694" s="20"/>
      <c r="E694" s="20"/>
      <c r="F694" s="20"/>
      <c r="G694" s="20"/>
      <c r="H694" s="1"/>
      <c r="I694" s="1"/>
      <c r="J694" s="1"/>
      <c r="K694" s="1"/>
      <c r="L694" s="1"/>
      <c r="M694" s="1"/>
      <c r="N694" s="1"/>
      <c r="O694" s="1"/>
      <c r="P694" s="1"/>
      <c r="Q694" s="1"/>
      <c r="R694" s="1"/>
      <c r="S694" s="1"/>
      <c r="T694" s="1"/>
    </row>
    <row r="695" spans="1:20" ht="15.75" customHeight="1" x14ac:dyDescent="0.25">
      <c r="A695" s="1"/>
      <c r="B695" s="21"/>
      <c r="C695" s="21"/>
      <c r="D695" s="20"/>
      <c r="E695" s="20"/>
      <c r="F695" s="20"/>
      <c r="G695" s="20"/>
      <c r="H695" s="1"/>
      <c r="I695" s="1"/>
      <c r="J695" s="1"/>
      <c r="K695" s="1"/>
      <c r="L695" s="1"/>
      <c r="M695" s="1"/>
      <c r="N695" s="1"/>
      <c r="O695" s="1"/>
      <c r="P695" s="1"/>
      <c r="Q695" s="1"/>
      <c r="R695" s="1"/>
      <c r="S695" s="1"/>
      <c r="T695" s="1"/>
    </row>
    <row r="696" spans="1:20" ht="15.75" customHeight="1" x14ac:dyDescent="0.25">
      <c r="A696" s="1"/>
      <c r="B696" s="21"/>
      <c r="C696" s="21"/>
      <c r="D696" s="20"/>
      <c r="E696" s="20"/>
      <c r="F696" s="20"/>
      <c r="G696" s="20"/>
      <c r="H696" s="1"/>
      <c r="I696" s="1"/>
      <c r="J696" s="1"/>
      <c r="K696" s="1"/>
      <c r="L696" s="1"/>
      <c r="M696" s="1"/>
      <c r="N696" s="1"/>
      <c r="O696" s="1"/>
      <c r="P696" s="1"/>
      <c r="Q696" s="1"/>
      <c r="R696" s="1"/>
      <c r="S696" s="1"/>
      <c r="T696" s="1"/>
    </row>
    <row r="697" spans="1:20" ht="15.75" customHeight="1" x14ac:dyDescent="0.25">
      <c r="A697" s="1"/>
      <c r="B697" s="21"/>
      <c r="C697" s="21"/>
      <c r="D697" s="20"/>
      <c r="E697" s="20"/>
      <c r="F697" s="20"/>
      <c r="G697" s="20"/>
      <c r="H697" s="1"/>
      <c r="I697" s="1"/>
      <c r="J697" s="1"/>
      <c r="K697" s="1"/>
      <c r="L697" s="1"/>
      <c r="M697" s="1"/>
      <c r="N697" s="1"/>
      <c r="O697" s="1"/>
      <c r="P697" s="1"/>
      <c r="Q697" s="1"/>
      <c r="R697" s="1"/>
      <c r="S697" s="1"/>
      <c r="T697" s="1"/>
    </row>
    <row r="698" spans="1:20" ht="15.75" customHeight="1" x14ac:dyDescent="0.25">
      <c r="A698" s="1"/>
      <c r="B698" s="21"/>
      <c r="C698" s="21"/>
      <c r="D698" s="20"/>
      <c r="E698" s="20"/>
      <c r="F698" s="20"/>
      <c r="G698" s="20"/>
      <c r="H698" s="1"/>
      <c r="I698" s="1"/>
      <c r="J698" s="1"/>
      <c r="K698" s="1"/>
      <c r="L698" s="1"/>
      <c r="M698" s="1"/>
      <c r="N698" s="1"/>
      <c r="O698" s="1"/>
      <c r="P698" s="1"/>
      <c r="Q698" s="1"/>
      <c r="R698" s="1"/>
      <c r="S698" s="1"/>
      <c r="T698" s="1"/>
    </row>
    <row r="699" spans="1:20" ht="15.75" customHeight="1" x14ac:dyDescent="0.25">
      <c r="A699" s="1"/>
      <c r="B699" s="21"/>
      <c r="C699" s="21"/>
      <c r="D699" s="20"/>
      <c r="E699" s="20"/>
      <c r="F699" s="20"/>
      <c r="G699" s="20"/>
      <c r="H699" s="1"/>
      <c r="I699" s="1"/>
      <c r="J699" s="1"/>
      <c r="K699" s="1"/>
      <c r="L699" s="1"/>
      <c r="M699" s="1"/>
      <c r="N699" s="1"/>
      <c r="O699" s="1"/>
      <c r="P699" s="1"/>
      <c r="Q699" s="1"/>
      <c r="R699" s="1"/>
      <c r="S699" s="1"/>
      <c r="T699" s="1"/>
    </row>
    <row r="700" spans="1:20" ht="15.75" customHeight="1" x14ac:dyDescent="0.25">
      <c r="A700" s="1"/>
      <c r="B700" s="21"/>
      <c r="C700" s="21"/>
      <c r="D700" s="20"/>
      <c r="E700" s="20"/>
      <c r="F700" s="20"/>
      <c r="G700" s="20"/>
      <c r="H700" s="1"/>
      <c r="I700" s="1"/>
      <c r="J700" s="1"/>
      <c r="K700" s="1"/>
      <c r="L700" s="1"/>
      <c r="M700" s="1"/>
      <c r="N700" s="1"/>
      <c r="O700" s="1"/>
      <c r="P700" s="1"/>
      <c r="Q700" s="1"/>
      <c r="R700" s="1"/>
      <c r="S700" s="1"/>
      <c r="T700" s="1"/>
    </row>
    <row r="701" spans="1:20" ht="15.75" customHeight="1" x14ac:dyDescent="0.25">
      <c r="A701" s="1"/>
      <c r="B701" s="21"/>
      <c r="C701" s="21"/>
      <c r="D701" s="20"/>
      <c r="E701" s="20"/>
      <c r="F701" s="20"/>
      <c r="G701" s="20"/>
      <c r="H701" s="1"/>
      <c r="I701" s="1"/>
      <c r="J701" s="1"/>
      <c r="K701" s="1"/>
      <c r="L701" s="1"/>
      <c r="M701" s="1"/>
      <c r="N701" s="1"/>
      <c r="O701" s="1"/>
      <c r="P701" s="1"/>
      <c r="Q701" s="1"/>
      <c r="R701" s="1"/>
      <c r="S701" s="1"/>
      <c r="T701" s="1"/>
    </row>
    <row r="702" spans="1:20" ht="15.75" customHeight="1" x14ac:dyDescent="0.25">
      <c r="A702" s="1"/>
      <c r="B702" s="21"/>
      <c r="C702" s="21"/>
      <c r="D702" s="20"/>
      <c r="E702" s="20"/>
      <c r="F702" s="20"/>
      <c r="G702" s="20"/>
      <c r="H702" s="1"/>
      <c r="I702" s="1"/>
      <c r="J702" s="1"/>
      <c r="K702" s="1"/>
      <c r="L702" s="1"/>
      <c r="M702" s="1"/>
      <c r="N702" s="1"/>
      <c r="O702" s="1"/>
      <c r="P702" s="1"/>
      <c r="Q702" s="1"/>
      <c r="R702" s="1"/>
      <c r="S702" s="1"/>
      <c r="T702" s="1"/>
    </row>
    <row r="703" spans="1:20" ht="15.75" customHeight="1" x14ac:dyDescent="0.25">
      <c r="A703" s="1"/>
      <c r="B703" s="21"/>
      <c r="C703" s="21"/>
      <c r="D703" s="20"/>
      <c r="E703" s="20"/>
      <c r="F703" s="20"/>
      <c r="G703" s="20"/>
      <c r="H703" s="1"/>
      <c r="I703" s="1"/>
      <c r="J703" s="1"/>
      <c r="K703" s="1"/>
      <c r="L703" s="1"/>
      <c r="M703" s="1"/>
      <c r="N703" s="1"/>
      <c r="O703" s="1"/>
      <c r="P703" s="1"/>
      <c r="Q703" s="1"/>
      <c r="R703" s="1"/>
      <c r="S703" s="1"/>
      <c r="T703" s="1"/>
    </row>
    <row r="704" spans="1:20" ht="15.75" customHeight="1" x14ac:dyDescent="0.25">
      <c r="A704" s="1"/>
      <c r="B704" s="21"/>
      <c r="C704" s="21"/>
      <c r="D704" s="20"/>
      <c r="E704" s="20"/>
      <c r="F704" s="20"/>
      <c r="G704" s="20"/>
      <c r="H704" s="1"/>
      <c r="I704" s="1"/>
      <c r="J704" s="1"/>
      <c r="K704" s="1"/>
      <c r="L704" s="1"/>
      <c r="M704" s="1"/>
      <c r="N704" s="1"/>
      <c r="O704" s="1"/>
      <c r="P704" s="1"/>
      <c r="Q704" s="1"/>
      <c r="R704" s="1"/>
      <c r="S704" s="1"/>
      <c r="T704" s="1"/>
    </row>
    <row r="705" spans="1:20" ht="15.75" customHeight="1" x14ac:dyDescent="0.25">
      <c r="A705" s="1"/>
      <c r="B705" s="21"/>
      <c r="C705" s="21"/>
      <c r="D705" s="20"/>
      <c r="E705" s="20"/>
      <c r="F705" s="20"/>
      <c r="G705" s="20"/>
      <c r="H705" s="1"/>
      <c r="I705" s="1"/>
      <c r="J705" s="1"/>
      <c r="K705" s="1"/>
      <c r="L705" s="1"/>
      <c r="M705" s="1"/>
      <c r="N705" s="1"/>
      <c r="O705" s="1"/>
      <c r="P705" s="1"/>
      <c r="Q705" s="1"/>
      <c r="R705" s="1"/>
      <c r="S705" s="1"/>
      <c r="T705" s="1"/>
    </row>
    <row r="706" spans="1:20" ht="15.75" customHeight="1" x14ac:dyDescent="0.25">
      <c r="A706" s="1"/>
      <c r="B706" s="21"/>
      <c r="C706" s="21"/>
      <c r="D706" s="20"/>
      <c r="E706" s="20"/>
      <c r="F706" s="20"/>
      <c r="G706" s="20"/>
      <c r="H706" s="1"/>
      <c r="I706" s="1"/>
      <c r="J706" s="1"/>
      <c r="K706" s="1"/>
      <c r="L706" s="1"/>
      <c r="M706" s="1"/>
      <c r="N706" s="1"/>
      <c r="O706" s="1"/>
      <c r="P706" s="1"/>
      <c r="Q706" s="1"/>
      <c r="R706" s="1"/>
      <c r="S706" s="1"/>
      <c r="T706" s="1"/>
    </row>
    <row r="707" spans="1:20" ht="15.75" customHeight="1" x14ac:dyDescent="0.25">
      <c r="A707" s="1"/>
      <c r="B707" s="21"/>
      <c r="C707" s="21"/>
      <c r="D707" s="20"/>
      <c r="E707" s="20"/>
      <c r="F707" s="20"/>
      <c r="G707" s="20"/>
      <c r="H707" s="1"/>
      <c r="I707" s="1"/>
      <c r="J707" s="1"/>
      <c r="K707" s="1"/>
      <c r="L707" s="1"/>
      <c r="M707" s="1"/>
      <c r="N707" s="1"/>
      <c r="O707" s="1"/>
      <c r="P707" s="1"/>
      <c r="Q707" s="1"/>
      <c r="R707" s="1"/>
      <c r="S707" s="1"/>
      <c r="T707" s="1"/>
    </row>
    <row r="708" spans="1:20" ht="15.75" customHeight="1" x14ac:dyDescent="0.25">
      <c r="A708" s="1"/>
      <c r="B708" s="21"/>
      <c r="C708" s="21"/>
      <c r="D708" s="20"/>
      <c r="E708" s="20"/>
      <c r="F708" s="20"/>
      <c r="G708" s="20"/>
      <c r="H708" s="1"/>
      <c r="I708" s="1"/>
      <c r="J708" s="1"/>
      <c r="K708" s="1"/>
      <c r="L708" s="1"/>
      <c r="M708" s="1"/>
      <c r="N708" s="1"/>
      <c r="O708" s="1"/>
      <c r="P708" s="1"/>
      <c r="Q708" s="1"/>
      <c r="R708" s="1"/>
      <c r="S708" s="1"/>
      <c r="T708" s="1"/>
    </row>
    <row r="709" spans="1:20" ht="15.75" customHeight="1" x14ac:dyDescent="0.25">
      <c r="A709" s="1"/>
      <c r="B709" s="21"/>
      <c r="C709" s="21"/>
      <c r="D709" s="20"/>
      <c r="E709" s="20"/>
      <c r="F709" s="20"/>
      <c r="G709" s="20"/>
      <c r="H709" s="1"/>
      <c r="I709" s="1"/>
      <c r="J709" s="1"/>
      <c r="K709" s="1"/>
      <c r="L709" s="1"/>
      <c r="M709" s="1"/>
      <c r="N709" s="1"/>
      <c r="O709" s="1"/>
      <c r="P709" s="1"/>
      <c r="Q709" s="1"/>
      <c r="R709" s="1"/>
      <c r="S709" s="1"/>
      <c r="T709" s="1"/>
    </row>
    <row r="710" spans="1:20" ht="15.75" customHeight="1" x14ac:dyDescent="0.25">
      <c r="A710" s="1"/>
      <c r="B710" s="21"/>
      <c r="C710" s="21"/>
      <c r="D710" s="20"/>
      <c r="E710" s="20"/>
      <c r="F710" s="20"/>
      <c r="G710" s="20"/>
      <c r="H710" s="1"/>
      <c r="I710" s="1"/>
      <c r="J710" s="1"/>
      <c r="K710" s="1"/>
      <c r="L710" s="1"/>
      <c r="M710" s="1"/>
      <c r="N710" s="1"/>
      <c r="O710" s="1"/>
      <c r="P710" s="1"/>
      <c r="Q710" s="1"/>
      <c r="R710" s="1"/>
      <c r="S710" s="1"/>
      <c r="T710" s="1"/>
    </row>
    <row r="711" spans="1:20" ht="15.75" customHeight="1" x14ac:dyDescent="0.25">
      <c r="A711" s="1"/>
      <c r="B711" s="21"/>
      <c r="C711" s="21"/>
      <c r="D711" s="20"/>
      <c r="E711" s="20"/>
      <c r="F711" s="20"/>
      <c r="G711" s="20"/>
      <c r="H711" s="1"/>
      <c r="I711" s="1"/>
      <c r="J711" s="1"/>
      <c r="K711" s="1"/>
      <c r="L711" s="1"/>
      <c r="M711" s="1"/>
      <c r="N711" s="1"/>
      <c r="O711" s="1"/>
      <c r="P711" s="1"/>
      <c r="Q711" s="1"/>
      <c r="R711" s="1"/>
      <c r="S711" s="1"/>
      <c r="T711" s="1"/>
    </row>
    <row r="712" spans="1:20" ht="15.75" customHeight="1" x14ac:dyDescent="0.25">
      <c r="A712" s="1"/>
      <c r="B712" s="21"/>
      <c r="C712" s="21"/>
      <c r="D712" s="20"/>
      <c r="E712" s="20"/>
      <c r="F712" s="20"/>
      <c r="G712" s="20"/>
      <c r="H712" s="1"/>
      <c r="I712" s="1"/>
      <c r="J712" s="1"/>
      <c r="K712" s="1"/>
      <c r="L712" s="1"/>
      <c r="M712" s="1"/>
      <c r="N712" s="1"/>
      <c r="O712" s="1"/>
      <c r="P712" s="1"/>
      <c r="Q712" s="1"/>
      <c r="R712" s="1"/>
      <c r="S712" s="1"/>
      <c r="T712" s="1"/>
    </row>
    <row r="713" spans="1:20" ht="15.75" customHeight="1" x14ac:dyDescent="0.25">
      <c r="A713" s="1"/>
      <c r="B713" s="21"/>
      <c r="C713" s="21"/>
      <c r="D713" s="20"/>
      <c r="E713" s="20"/>
      <c r="F713" s="20"/>
      <c r="G713" s="20"/>
      <c r="H713" s="1"/>
      <c r="I713" s="1"/>
      <c r="J713" s="1"/>
      <c r="K713" s="1"/>
      <c r="L713" s="1"/>
      <c r="M713" s="1"/>
      <c r="N713" s="1"/>
      <c r="O713" s="1"/>
      <c r="P713" s="1"/>
      <c r="Q713" s="1"/>
      <c r="R713" s="1"/>
      <c r="S713" s="1"/>
      <c r="T713" s="1"/>
    </row>
    <row r="714" spans="1:20" ht="15.75" customHeight="1" x14ac:dyDescent="0.25">
      <c r="A714" s="1"/>
      <c r="B714" s="21"/>
      <c r="C714" s="21"/>
      <c r="D714" s="20"/>
      <c r="E714" s="20"/>
      <c r="F714" s="20"/>
      <c r="G714" s="20"/>
      <c r="H714" s="1"/>
      <c r="I714" s="1"/>
      <c r="J714" s="1"/>
      <c r="K714" s="1"/>
      <c r="L714" s="1"/>
      <c r="M714" s="1"/>
      <c r="N714" s="1"/>
      <c r="O714" s="1"/>
      <c r="P714" s="1"/>
      <c r="Q714" s="1"/>
      <c r="R714" s="1"/>
      <c r="S714" s="1"/>
      <c r="T714" s="1"/>
    </row>
    <row r="715" spans="1:20" ht="15.75" customHeight="1" x14ac:dyDescent="0.25">
      <c r="A715" s="1"/>
      <c r="B715" s="21"/>
      <c r="C715" s="21"/>
      <c r="D715" s="20"/>
      <c r="E715" s="20"/>
      <c r="F715" s="20"/>
      <c r="G715" s="20"/>
      <c r="H715" s="1"/>
      <c r="I715" s="1"/>
      <c r="J715" s="1"/>
      <c r="K715" s="1"/>
      <c r="L715" s="1"/>
      <c r="M715" s="1"/>
      <c r="N715" s="1"/>
      <c r="O715" s="1"/>
      <c r="P715" s="1"/>
      <c r="Q715" s="1"/>
      <c r="R715" s="1"/>
      <c r="S715" s="1"/>
      <c r="T715" s="1"/>
    </row>
    <row r="716" spans="1:20" ht="15.75" customHeight="1" x14ac:dyDescent="0.25">
      <c r="A716" s="1"/>
      <c r="B716" s="21"/>
      <c r="C716" s="21"/>
      <c r="D716" s="20"/>
      <c r="E716" s="20"/>
      <c r="F716" s="20"/>
      <c r="G716" s="20"/>
      <c r="H716" s="1"/>
      <c r="I716" s="1"/>
      <c r="J716" s="1"/>
      <c r="K716" s="1"/>
      <c r="L716" s="1"/>
      <c r="M716" s="1"/>
      <c r="N716" s="1"/>
      <c r="O716" s="1"/>
      <c r="P716" s="1"/>
      <c r="Q716" s="1"/>
      <c r="R716" s="1"/>
      <c r="S716" s="1"/>
      <c r="T716" s="1"/>
    </row>
    <row r="717" spans="1:20" ht="15.75" customHeight="1" x14ac:dyDescent="0.25">
      <c r="A717" s="1"/>
      <c r="B717" s="21"/>
      <c r="C717" s="21"/>
      <c r="D717" s="20"/>
      <c r="E717" s="20"/>
      <c r="F717" s="20"/>
      <c r="G717" s="20"/>
      <c r="H717" s="1"/>
      <c r="I717" s="1"/>
      <c r="J717" s="1"/>
      <c r="K717" s="1"/>
      <c r="L717" s="1"/>
      <c r="M717" s="1"/>
      <c r="N717" s="1"/>
      <c r="O717" s="1"/>
      <c r="P717" s="1"/>
      <c r="Q717" s="1"/>
      <c r="R717" s="1"/>
      <c r="S717" s="1"/>
      <c r="T717" s="1"/>
    </row>
    <row r="718" spans="1:20" ht="15.75" customHeight="1" x14ac:dyDescent="0.25">
      <c r="A718" s="1"/>
      <c r="B718" s="21"/>
      <c r="C718" s="21"/>
      <c r="D718" s="20"/>
      <c r="E718" s="20"/>
      <c r="F718" s="20"/>
      <c r="G718" s="20"/>
      <c r="H718" s="1"/>
      <c r="I718" s="1"/>
      <c r="J718" s="1"/>
      <c r="K718" s="1"/>
      <c r="L718" s="1"/>
      <c r="M718" s="1"/>
      <c r="N718" s="1"/>
      <c r="O718" s="1"/>
      <c r="P718" s="1"/>
      <c r="Q718" s="1"/>
      <c r="R718" s="1"/>
      <c r="S718" s="1"/>
      <c r="T718" s="1"/>
    </row>
    <row r="719" spans="1:20" ht="15.75" customHeight="1" x14ac:dyDescent="0.25">
      <c r="A719" s="1"/>
      <c r="B719" s="21"/>
      <c r="C719" s="21"/>
      <c r="D719" s="20"/>
      <c r="E719" s="20"/>
      <c r="F719" s="20"/>
      <c r="G719" s="20"/>
      <c r="H719" s="1"/>
      <c r="I719" s="1"/>
      <c r="J719" s="1"/>
      <c r="K719" s="1"/>
      <c r="L719" s="1"/>
      <c r="M719" s="1"/>
      <c r="N719" s="1"/>
      <c r="O719" s="1"/>
      <c r="P719" s="1"/>
      <c r="Q719" s="1"/>
      <c r="R719" s="1"/>
      <c r="S719" s="1"/>
      <c r="T719" s="1"/>
    </row>
    <row r="720" spans="1:20" ht="15.75" customHeight="1" x14ac:dyDescent="0.25">
      <c r="A720" s="1"/>
      <c r="B720" s="21"/>
      <c r="C720" s="21"/>
      <c r="D720" s="20"/>
      <c r="E720" s="20"/>
      <c r="F720" s="20"/>
      <c r="G720" s="20"/>
      <c r="H720" s="1"/>
      <c r="I720" s="1"/>
      <c r="J720" s="1"/>
      <c r="K720" s="1"/>
      <c r="L720" s="1"/>
      <c r="M720" s="1"/>
      <c r="N720" s="1"/>
      <c r="O720" s="1"/>
      <c r="P720" s="1"/>
      <c r="Q720" s="1"/>
      <c r="R720" s="1"/>
      <c r="S720" s="1"/>
      <c r="T720" s="1"/>
    </row>
    <row r="721" spans="1:20" ht="15.75" customHeight="1" x14ac:dyDescent="0.25">
      <c r="A721" s="1"/>
      <c r="B721" s="21"/>
      <c r="C721" s="21"/>
      <c r="D721" s="20"/>
      <c r="E721" s="20"/>
      <c r="F721" s="20"/>
      <c r="G721" s="20"/>
      <c r="H721" s="1"/>
      <c r="I721" s="1"/>
      <c r="J721" s="1"/>
      <c r="K721" s="1"/>
      <c r="L721" s="1"/>
      <c r="M721" s="1"/>
      <c r="N721" s="1"/>
      <c r="O721" s="1"/>
      <c r="P721" s="1"/>
      <c r="Q721" s="1"/>
      <c r="R721" s="1"/>
      <c r="S721" s="1"/>
      <c r="T721" s="1"/>
    </row>
    <row r="722" spans="1:20" ht="15.75" customHeight="1" x14ac:dyDescent="0.25">
      <c r="A722" s="1"/>
      <c r="B722" s="21"/>
      <c r="C722" s="21"/>
      <c r="D722" s="20"/>
      <c r="E722" s="20"/>
      <c r="F722" s="20"/>
      <c r="G722" s="20"/>
      <c r="H722" s="1"/>
      <c r="I722" s="1"/>
      <c r="J722" s="1"/>
      <c r="K722" s="1"/>
      <c r="L722" s="1"/>
      <c r="M722" s="1"/>
      <c r="N722" s="1"/>
      <c r="O722" s="1"/>
      <c r="P722" s="1"/>
      <c r="Q722" s="1"/>
      <c r="R722" s="1"/>
      <c r="S722" s="1"/>
      <c r="T722" s="1"/>
    </row>
    <row r="723" spans="1:20" ht="15.75" customHeight="1" x14ac:dyDescent="0.25">
      <c r="A723" s="1"/>
      <c r="B723" s="21"/>
      <c r="C723" s="21"/>
      <c r="D723" s="20"/>
      <c r="E723" s="20"/>
      <c r="F723" s="20"/>
      <c r="G723" s="20"/>
      <c r="H723" s="1"/>
      <c r="I723" s="1"/>
      <c r="J723" s="1"/>
      <c r="K723" s="1"/>
      <c r="L723" s="1"/>
      <c r="M723" s="1"/>
      <c r="N723" s="1"/>
      <c r="O723" s="1"/>
      <c r="P723" s="1"/>
      <c r="Q723" s="1"/>
      <c r="R723" s="1"/>
      <c r="S723" s="1"/>
      <c r="T723" s="1"/>
    </row>
    <row r="724" spans="1:20" ht="15.75" customHeight="1" x14ac:dyDescent="0.25">
      <c r="A724" s="1"/>
      <c r="B724" s="21"/>
      <c r="C724" s="21"/>
      <c r="D724" s="20"/>
      <c r="E724" s="20"/>
      <c r="F724" s="20"/>
      <c r="G724" s="20"/>
      <c r="H724" s="1"/>
      <c r="I724" s="1"/>
      <c r="J724" s="1"/>
      <c r="K724" s="1"/>
      <c r="L724" s="1"/>
      <c r="M724" s="1"/>
      <c r="N724" s="1"/>
      <c r="O724" s="1"/>
      <c r="P724" s="1"/>
      <c r="Q724" s="1"/>
      <c r="R724" s="1"/>
      <c r="S724" s="1"/>
      <c r="T724" s="1"/>
    </row>
    <row r="725" spans="1:20" ht="15.75" customHeight="1" x14ac:dyDescent="0.25">
      <c r="A725" s="1"/>
      <c r="B725" s="21"/>
      <c r="C725" s="21"/>
      <c r="D725" s="20"/>
      <c r="E725" s="20"/>
      <c r="F725" s="20"/>
      <c r="G725" s="20"/>
      <c r="H725" s="1"/>
      <c r="I725" s="1"/>
      <c r="J725" s="1"/>
      <c r="K725" s="1"/>
      <c r="L725" s="1"/>
      <c r="M725" s="1"/>
      <c r="N725" s="1"/>
      <c r="O725" s="1"/>
      <c r="P725" s="1"/>
      <c r="Q725" s="1"/>
      <c r="R725" s="1"/>
      <c r="S725" s="1"/>
      <c r="T725" s="1"/>
    </row>
    <row r="726" spans="1:20" ht="15.75" customHeight="1" x14ac:dyDescent="0.25">
      <c r="A726" s="1"/>
      <c r="B726" s="21"/>
      <c r="C726" s="21"/>
      <c r="D726" s="20"/>
      <c r="E726" s="20"/>
      <c r="F726" s="20"/>
      <c r="G726" s="20"/>
      <c r="H726" s="1"/>
      <c r="I726" s="1"/>
      <c r="J726" s="1"/>
      <c r="K726" s="1"/>
      <c r="L726" s="1"/>
      <c r="M726" s="1"/>
      <c r="N726" s="1"/>
      <c r="O726" s="1"/>
      <c r="P726" s="1"/>
      <c r="Q726" s="1"/>
      <c r="R726" s="1"/>
      <c r="S726" s="1"/>
      <c r="T726" s="1"/>
    </row>
    <row r="727" spans="1:20" ht="15.75" customHeight="1" x14ac:dyDescent="0.25">
      <c r="A727" s="1"/>
      <c r="B727" s="21"/>
      <c r="C727" s="21"/>
      <c r="D727" s="20"/>
      <c r="E727" s="20"/>
      <c r="F727" s="20"/>
      <c r="G727" s="20"/>
      <c r="H727" s="1"/>
      <c r="I727" s="1"/>
      <c r="J727" s="1"/>
      <c r="K727" s="1"/>
      <c r="L727" s="1"/>
      <c r="M727" s="1"/>
      <c r="N727" s="1"/>
      <c r="O727" s="1"/>
      <c r="P727" s="1"/>
      <c r="Q727" s="1"/>
      <c r="R727" s="1"/>
      <c r="S727" s="1"/>
      <c r="T727" s="1"/>
    </row>
    <row r="728" spans="1:20" ht="15.75" customHeight="1" x14ac:dyDescent="0.25">
      <c r="A728" s="1"/>
      <c r="B728" s="21"/>
      <c r="C728" s="21"/>
      <c r="D728" s="20"/>
      <c r="E728" s="20"/>
      <c r="F728" s="20"/>
      <c r="G728" s="20"/>
      <c r="H728" s="1"/>
      <c r="I728" s="1"/>
      <c r="J728" s="1"/>
      <c r="K728" s="1"/>
      <c r="L728" s="1"/>
      <c r="M728" s="1"/>
      <c r="N728" s="1"/>
      <c r="O728" s="1"/>
      <c r="P728" s="1"/>
      <c r="Q728" s="1"/>
      <c r="R728" s="1"/>
      <c r="S728" s="1"/>
      <c r="T728" s="1"/>
    </row>
    <row r="729" spans="1:20" ht="15.75" customHeight="1" x14ac:dyDescent="0.25">
      <c r="A729" s="1"/>
      <c r="B729" s="21"/>
      <c r="C729" s="21"/>
      <c r="D729" s="20"/>
      <c r="E729" s="20"/>
      <c r="F729" s="20"/>
      <c r="G729" s="20"/>
      <c r="H729" s="1"/>
      <c r="I729" s="1"/>
      <c r="J729" s="1"/>
      <c r="K729" s="1"/>
      <c r="L729" s="1"/>
      <c r="M729" s="1"/>
      <c r="N729" s="1"/>
      <c r="O729" s="1"/>
      <c r="P729" s="1"/>
      <c r="Q729" s="1"/>
      <c r="R729" s="1"/>
      <c r="S729" s="1"/>
      <c r="T729" s="1"/>
    </row>
    <row r="730" spans="1:20" ht="15.75" customHeight="1" x14ac:dyDescent="0.25">
      <c r="A730" s="1"/>
      <c r="B730" s="21"/>
      <c r="C730" s="21"/>
      <c r="D730" s="20"/>
      <c r="E730" s="20"/>
      <c r="F730" s="20"/>
      <c r="G730" s="20"/>
      <c r="H730" s="1"/>
      <c r="I730" s="1"/>
      <c r="J730" s="1"/>
      <c r="K730" s="1"/>
      <c r="L730" s="1"/>
      <c r="M730" s="1"/>
      <c r="N730" s="1"/>
      <c r="O730" s="1"/>
      <c r="P730" s="1"/>
      <c r="Q730" s="1"/>
      <c r="R730" s="1"/>
      <c r="S730" s="1"/>
      <c r="T730" s="1"/>
    </row>
    <row r="731" spans="1:20" ht="15.75" customHeight="1" x14ac:dyDescent="0.25">
      <c r="A731" s="1"/>
      <c r="B731" s="21"/>
      <c r="C731" s="21"/>
      <c r="D731" s="20"/>
      <c r="E731" s="20"/>
      <c r="F731" s="20"/>
      <c r="G731" s="20"/>
      <c r="H731" s="1"/>
      <c r="I731" s="1"/>
      <c r="J731" s="1"/>
      <c r="K731" s="1"/>
      <c r="L731" s="1"/>
      <c r="M731" s="1"/>
      <c r="N731" s="1"/>
      <c r="O731" s="1"/>
      <c r="P731" s="1"/>
      <c r="Q731" s="1"/>
      <c r="R731" s="1"/>
      <c r="S731" s="1"/>
      <c r="T731" s="1"/>
    </row>
    <row r="732" spans="1:20" ht="15.75" customHeight="1" x14ac:dyDescent="0.25">
      <c r="A732" s="1"/>
      <c r="B732" s="21"/>
      <c r="C732" s="21"/>
      <c r="D732" s="20"/>
      <c r="E732" s="20"/>
      <c r="F732" s="20"/>
      <c r="G732" s="20"/>
      <c r="H732" s="1"/>
      <c r="I732" s="1"/>
      <c r="J732" s="1"/>
      <c r="K732" s="1"/>
      <c r="L732" s="1"/>
      <c r="M732" s="1"/>
      <c r="N732" s="1"/>
      <c r="O732" s="1"/>
      <c r="P732" s="1"/>
      <c r="Q732" s="1"/>
      <c r="R732" s="1"/>
      <c r="S732" s="1"/>
      <c r="T732" s="1"/>
    </row>
    <row r="733" spans="1:20" ht="15.75" customHeight="1" x14ac:dyDescent="0.25">
      <c r="A733" s="1"/>
      <c r="B733" s="21"/>
      <c r="C733" s="21"/>
      <c r="D733" s="20"/>
      <c r="E733" s="20"/>
      <c r="F733" s="20"/>
      <c r="G733" s="20"/>
      <c r="H733" s="1"/>
      <c r="I733" s="1"/>
      <c r="J733" s="1"/>
      <c r="K733" s="1"/>
      <c r="L733" s="1"/>
      <c r="M733" s="1"/>
      <c r="N733" s="1"/>
      <c r="O733" s="1"/>
      <c r="P733" s="1"/>
      <c r="Q733" s="1"/>
      <c r="R733" s="1"/>
      <c r="S733" s="1"/>
      <c r="T733" s="1"/>
    </row>
    <row r="734" spans="1:20" ht="15.75" customHeight="1" x14ac:dyDescent="0.25">
      <c r="A734" s="1"/>
      <c r="B734" s="21"/>
      <c r="C734" s="21"/>
      <c r="D734" s="20"/>
      <c r="E734" s="20"/>
      <c r="F734" s="20"/>
      <c r="G734" s="20"/>
      <c r="H734" s="1"/>
      <c r="I734" s="1"/>
      <c r="J734" s="1"/>
      <c r="K734" s="1"/>
      <c r="L734" s="1"/>
      <c r="M734" s="1"/>
      <c r="N734" s="1"/>
      <c r="O734" s="1"/>
      <c r="P734" s="1"/>
      <c r="Q734" s="1"/>
      <c r="R734" s="1"/>
      <c r="S734" s="1"/>
      <c r="T734" s="1"/>
    </row>
    <row r="735" spans="1:20" ht="15.75" customHeight="1" x14ac:dyDescent="0.25">
      <c r="A735" s="1"/>
      <c r="B735" s="21"/>
      <c r="C735" s="21"/>
      <c r="D735" s="20"/>
      <c r="E735" s="20"/>
      <c r="F735" s="20"/>
      <c r="G735" s="20"/>
      <c r="H735" s="1"/>
      <c r="I735" s="1"/>
      <c r="J735" s="1"/>
      <c r="K735" s="1"/>
      <c r="L735" s="1"/>
      <c r="M735" s="1"/>
      <c r="N735" s="1"/>
      <c r="O735" s="1"/>
      <c r="P735" s="1"/>
      <c r="Q735" s="1"/>
      <c r="R735" s="1"/>
      <c r="S735" s="1"/>
      <c r="T735" s="1"/>
    </row>
    <row r="736" spans="1:20" ht="15.75" customHeight="1" x14ac:dyDescent="0.25">
      <c r="A736" s="1"/>
      <c r="B736" s="21"/>
      <c r="C736" s="21"/>
      <c r="D736" s="20"/>
      <c r="E736" s="20"/>
      <c r="F736" s="20"/>
      <c r="G736" s="20"/>
      <c r="H736" s="1"/>
      <c r="I736" s="1"/>
      <c r="J736" s="1"/>
      <c r="K736" s="1"/>
      <c r="L736" s="1"/>
      <c r="M736" s="1"/>
      <c r="N736" s="1"/>
      <c r="O736" s="1"/>
      <c r="P736" s="1"/>
      <c r="Q736" s="1"/>
      <c r="R736" s="1"/>
      <c r="S736" s="1"/>
      <c r="T736" s="1"/>
    </row>
    <row r="737" spans="1:20" ht="15.75" customHeight="1" x14ac:dyDescent="0.25">
      <c r="A737" s="1"/>
      <c r="B737" s="21"/>
      <c r="C737" s="21"/>
      <c r="D737" s="20"/>
      <c r="E737" s="20"/>
      <c r="F737" s="20"/>
      <c r="G737" s="20"/>
      <c r="H737" s="1"/>
      <c r="I737" s="1"/>
      <c r="J737" s="1"/>
      <c r="K737" s="1"/>
      <c r="L737" s="1"/>
      <c r="M737" s="1"/>
      <c r="N737" s="1"/>
      <c r="O737" s="1"/>
      <c r="P737" s="1"/>
      <c r="Q737" s="1"/>
      <c r="R737" s="1"/>
      <c r="S737" s="1"/>
      <c r="T737" s="1"/>
    </row>
    <row r="738" spans="1:20" ht="15.75" customHeight="1" x14ac:dyDescent="0.25">
      <c r="A738" s="1"/>
      <c r="B738" s="21"/>
      <c r="C738" s="21"/>
      <c r="D738" s="20"/>
      <c r="E738" s="20"/>
      <c r="F738" s="20"/>
      <c r="G738" s="20"/>
      <c r="H738" s="1"/>
      <c r="I738" s="1"/>
      <c r="J738" s="1"/>
      <c r="K738" s="1"/>
      <c r="L738" s="1"/>
      <c r="M738" s="1"/>
      <c r="N738" s="1"/>
      <c r="O738" s="1"/>
      <c r="P738" s="1"/>
      <c r="Q738" s="1"/>
      <c r="R738" s="1"/>
      <c r="S738" s="1"/>
      <c r="T738" s="1"/>
    </row>
    <row r="739" spans="1:20" ht="15.75" customHeight="1" x14ac:dyDescent="0.25">
      <c r="A739" s="1"/>
      <c r="B739" s="21"/>
      <c r="C739" s="21"/>
      <c r="D739" s="20"/>
      <c r="E739" s="20"/>
      <c r="F739" s="20"/>
      <c r="G739" s="20"/>
      <c r="H739" s="1"/>
      <c r="I739" s="1"/>
      <c r="J739" s="1"/>
      <c r="K739" s="1"/>
      <c r="L739" s="1"/>
      <c r="M739" s="1"/>
      <c r="N739" s="1"/>
      <c r="O739" s="1"/>
      <c r="P739" s="1"/>
      <c r="Q739" s="1"/>
      <c r="R739" s="1"/>
      <c r="S739" s="1"/>
      <c r="T739" s="1"/>
    </row>
    <row r="740" spans="1:20" ht="15.75" customHeight="1" x14ac:dyDescent="0.25">
      <c r="A740" s="1"/>
      <c r="B740" s="21"/>
      <c r="C740" s="21"/>
      <c r="D740" s="20"/>
      <c r="E740" s="20"/>
      <c r="F740" s="20"/>
      <c r="G740" s="20"/>
      <c r="H740" s="1"/>
      <c r="I740" s="1"/>
      <c r="J740" s="1"/>
      <c r="K740" s="1"/>
      <c r="L740" s="1"/>
      <c r="M740" s="1"/>
      <c r="N740" s="1"/>
      <c r="O740" s="1"/>
      <c r="P740" s="1"/>
      <c r="Q740" s="1"/>
      <c r="R740" s="1"/>
      <c r="S740" s="1"/>
      <c r="T740" s="1"/>
    </row>
    <row r="741" spans="1:20" ht="15.75" customHeight="1" x14ac:dyDescent="0.25">
      <c r="A741" s="1"/>
      <c r="B741" s="21"/>
      <c r="C741" s="21"/>
      <c r="D741" s="20"/>
      <c r="E741" s="20"/>
      <c r="F741" s="20"/>
      <c r="G741" s="20"/>
      <c r="H741" s="1"/>
      <c r="I741" s="1"/>
      <c r="J741" s="1"/>
      <c r="K741" s="1"/>
      <c r="L741" s="1"/>
      <c r="M741" s="1"/>
      <c r="N741" s="1"/>
      <c r="O741" s="1"/>
      <c r="P741" s="1"/>
      <c r="Q741" s="1"/>
      <c r="R741" s="1"/>
      <c r="S741" s="1"/>
      <c r="T741" s="1"/>
    </row>
    <row r="742" spans="1:20" ht="15.75" customHeight="1" x14ac:dyDescent="0.25">
      <c r="A742" s="1"/>
      <c r="B742" s="21"/>
      <c r="C742" s="21"/>
      <c r="D742" s="20"/>
      <c r="E742" s="20"/>
      <c r="F742" s="20"/>
      <c r="G742" s="20"/>
      <c r="H742" s="1"/>
      <c r="I742" s="1"/>
      <c r="J742" s="1"/>
      <c r="K742" s="1"/>
      <c r="L742" s="1"/>
      <c r="M742" s="1"/>
      <c r="N742" s="1"/>
      <c r="O742" s="1"/>
      <c r="P742" s="1"/>
      <c r="Q742" s="1"/>
      <c r="R742" s="1"/>
      <c r="S742" s="1"/>
      <c r="T742" s="1"/>
    </row>
    <row r="743" spans="1:20" ht="15.75" customHeight="1" x14ac:dyDescent="0.25">
      <c r="A743" s="1"/>
      <c r="B743" s="21"/>
      <c r="C743" s="21"/>
      <c r="D743" s="20"/>
      <c r="E743" s="20"/>
      <c r="F743" s="20"/>
      <c r="G743" s="20"/>
      <c r="H743" s="1"/>
      <c r="I743" s="1"/>
      <c r="J743" s="1"/>
      <c r="K743" s="1"/>
      <c r="L743" s="1"/>
      <c r="M743" s="1"/>
      <c r="N743" s="1"/>
      <c r="O743" s="1"/>
      <c r="P743" s="1"/>
      <c r="Q743" s="1"/>
      <c r="R743" s="1"/>
      <c r="S743" s="1"/>
      <c r="T743" s="1"/>
    </row>
    <row r="744" spans="1:20" ht="15.75" customHeight="1" x14ac:dyDescent="0.25">
      <c r="A744" s="1"/>
      <c r="B744" s="21"/>
      <c r="C744" s="21"/>
      <c r="D744" s="20"/>
      <c r="E744" s="20"/>
      <c r="F744" s="20"/>
      <c r="G744" s="20"/>
      <c r="H744" s="1"/>
      <c r="I744" s="1"/>
      <c r="J744" s="1"/>
      <c r="K744" s="1"/>
      <c r="L744" s="1"/>
      <c r="M744" s="1"/>
      <c r="N744" s="1"/>
      <c r="O744" s="1"/>
      <c r="P744" s="1"/>
      <c r="Q744" s="1"/>
      <c r="R744" s="1"/>
      <c r="S744" s="1"/>
      <c r="T744" s="1"/>
    </row>
    <row r="745" spans="1:20" ht="15.75" customHeight="1" x14ac:dyDescent="0.25">
      <c r="A745" s="1"/>
      <c r="B745" s="21"/>
      <c r="C745" s="21"/>
      <c r="D745" s="20"/>
      <c r="E745" s="20"/>
      <c r="F745" s="20"/>
      <c r="G745" s="20"/>
      <c r="H745" s="1"/>
      <c r="I745" s="1"/>
      <c r="J745" s="1"/>
      <c r="K745" s="1"/>
      <c r="L745" s="1"/>
      <c r="M745" s="1"/>
      <c r="N745" s="1"/>
      <c r="O745" s="1"/>
      <c r="P745" s="1"/>
      <c r="Q745" s="1"/>
      <c r="R745" s="1"/>
      <c r="S745" s="1"/>
      <c r="T745" s="1"/>
    </row>
    <row r="746" spans="1:20" ht="15.75" customHeight="1" x14ac:dyDescent="0.25">
      <c r="A746" s="1"/>
      <c r="B746" s="21"/>
      <c r="C746" s="21"/>
      <c r="D746" s="20"/>
      <c r="E746" s="20"/>
      <c r="F746" s="20"/>
      <c r="G746" s="20"/>
      <c r="H746" s="1"/>
      <c r="I746" s="1"/>
      <c r="J746" s="1"/>
      <c r="K746" s="1"/>
      <c r="L746" s="1"/>
      <c r="M746" s="1"/>
      <c r="N746" s="1"/>
      <c r="O746" s="1"/>
      <c r="P746" s="1"/>
      <c r="Q746" s="1"/>
      <c r="R746" s="1"/>
      <c r="S746" s="1"/>
      <c r="T746" s="1"/>
    </row>
    <row r="747" spans="1:20" ht="15.75" customHeight="1" x14ac:dyDescent="0.25">
      <c r="A747" s="1"/>
      <c r="B747" s="21"/>
      <c r="C747" s="21"/>
      <c r="D747" s="20"/>
      <c r="E747" s="20"/>
      <c r="F747" s="20"/>
      <c r="G747" s="20"/>
      <c r="H747" s="1"/>
      <c r="I747" s="1"/>
      <c r="J747" s="1"/>
      <c r="K747" s="1"/>
      <c r="L747" s="1"/>
      <c r="M747" s="1"/>
      <c r="N747" s="1"/>
      <c r="O747" s="1"/>
      <c r="P747" s="1"/>
      <c r="Q747" s="1"/>
      <c r="R747" s="1"/>
      <c r="S747" s="1"/>
      <c r="T747" s="1"/>
    </row>
    <row r="748" spans="1:20" ht="15.75" customHeight="1" x14ac:dyDescent="0.25">
      <c r="A748" s="1"/>
      <c r="B748" s="21"/>
      <c r="C748" s="21"/>
      <c r="D748" s="20"/>
      <c r="E748" s="20"/>
      <c r="F748" s="20"/>
      <c r="G748" s="20"/>
      <c r="H748" s="1"/>
      <c r="I748" s="1"/>
      <c r="J748" s="1"/>
      <c r="K748" s="1"/>
      <c r="L748" s="1"/>
      <c r="M748" s="1"/>
      <c r="N748" s="1"/>
      <c r="O748" s="1"/>
      <c r="P748" s="1"/>
      <c r="Q748" s="1"/>
      <c r="R748" s="1"/>
      <c r="S748" s="1"/>
      <c r="T748" s="1"/>
    </row>
    <row r="749" spans="1:20" ht="15.75" customHeight="1" x14ac:dyDescent="0.25">
      <c r="A749" s="1"/>
      <c r="B749" s="21"/>
      <c r="C749" s="21"/>
      <c r="D749" s="20"/>
      <c r="E749" s="20"/>
      <c r="F749" s="20"/>
      <c r="G749" s="20"/>
      <c r="H749" s="1"/>
      <c r="I749" s="1"/>
      <c r="J749" s="1"/>
      <c r="K749" s="1"/>
      <c r="L749" s="1"/>
      <c r="M749" s="1"/>
      <c r="N749" s="1"/>
      <c r="O749" s="1"/>
      <c r="P749" s="1"/>
      <c r="Q749" s="1"/>
      <c r="R749" s="1"/>
      <c r="S749" s="1"/>
      <c r="T749" s="1"/>
    </row>
    <row r="750" spans="1:20" ht="15.75" customHeight="1" x14ac:dyDescent="0.25">
      <c r="A750" s="1"/>
      <c r="B750" s="21"/>
      <c r="C750" s="21"/>
      <c r="D750" s="20"/>
      <c r="E750" s="20"/>
      <c r="F750" s="20"/>
      <c r="G750" s="20"/>
      <c r="H750" s="1"/>
      <c r="I750" s="1"/>
      <c r="J750" s="1"/>
      <c r="K750" s="1"/>
      <c r="L750" s="1"/>
      <c r="M750" s="1"/>
      <c r="N750" s="1"/>
      <c r="O750" s="1"/>
      <c r="P750" s="1"/>
      <c r="Q750" s="1"/>
      <c r="R750" s="1"/>
      <c r="S750" s="1"/>
      <c r="T750" s="1"/>
    </row>
    <row r="751" spans="1:20" ht="15.75" customHeight="1" x14ac:dyDescent="0.25">
      <c r="A751" s="1"/>
      <c r="B751" s="21"/>
      <c r="C751" s="21"/>
      <c r="D751" s="20"/>
      <c r="E751" s="20"/>
      <c r="F751" s="20"/>
      <c r="G751" s="20"/>
      <c r="H751" s="1"/>
      <c r="I751" s="1"/>
      <c r="J751" s="1"/>
      <c r="K751" s="1"/>
      <c r="L751" s="1"/>
      <c r="M751" s="1"/>
      <c r="N751" s="1"/>
      <c r="O751" s="1"/>
      <c r="P751" s="1"/>
      <c r="Q751" s="1"/>
      <c r="R751" s="1"/>
      <c r="S751" s="1"/>
      <c r="T751" s="1"/>
    </row>
    <row r="752" spans="1:20" ht="15.75" customHeight="1" x14ac:dyDescent="0.25">
      <c r="A752" s="1"/>
      <c r="B752" s="21"/>
      <c r="C752" s="21"/>
      <c r="D752" s="20"/>
      <c r="E752" s="20"/>
      <c r="F752" s="20"/>
      <c r="G752" s="20"/>
      <c r="H752" s="1"/>
      <c r="I752" s="1"/>
      <c r="J752" s="1"/>
      <c r="K752" s="1"/>
      <c r="L752" s="1"/>
      <c r="M752" s="1"/>
      <c r="N752" s="1"/>
      <c r="O752" s="1"/>
      <c r="P752" s="1"/>
      <c r="Q752" s="1"/>
      <c r="R752" s="1"/>
      <c r="S752" s="1"/>
      <c r="T752" s="1"/>
    </row>
    <row r="753" spans="1:20" ht="15.75" customHeight="1" x14ac:dyDescent="0.25">
      <c r="A753" s="1"/>
      <c r="B753" s="21"/>
      <c r="C753" s="21"/>
      <c r="D753" s="20"/>
      <c r="E753" s="20"/>
      <c r="F753" s="20"/>
      <c r="G753" s="20"/>
      <c r="H753" s="1"/>
      <c r="I753" s="1"/>
      <c r="J753" s="1"/>
      <c r="K753" s="1"/>
      <c r="L753" s="1"/>
      <c r="M753" s="1"/>
      <c r="N753" s="1"/>
      <c r="O753" s="1"/>
      <c r="P753" s="1"/>
      <c r="Q753" s="1"/>
      <c r="R753" s="1"/>
      <c r="S753" s="1"/>
      <c r="T753" s="1"/>
    </row>
    <row r="754" spans="1:20" ht="15.75" customHeight="1" x14ac:dyDescent="0.25">
      <c r="A754" s="1"/>
      <c r="B754" s="21"/>
      <c r="C754" s="21"/>
      <c r="D754" s="20"/>
      <c r="E754" s="20"/>
      <c r="F754" s="20"/>
      <c r="G754" s="20"/>
      <c r="H754" s="1"/>
      <c r="I754" s="1"/>
      <c r="J754" s="1"/>
      <c r="K754" s="1"/>
      <c r="L754" s="1"/>
      <c r="M754" s="1"/>
      <c r="N754" s="1"/>
      <c r="O754" s="1"/>
      <c r="P754" s="1"/>
      <c r="Q754" s="1"/>
      <c r="R754" s="1"/>
      <c r="S754" s="1"/>
      <c r="T754" s="1"/>
    </row>
    <row r="755" spans="1:20" ht="15.75" customHeight="1" x14ac:dyDescent="0.25">
      <c r="A755" s="1"/>
      <c r="B755" s="21"/>
      <c r="C755" s="21"/>
      <c r="D755" s="20"/>
      <c r="E755" s="20"/>
      <c r="F755" s="20"/>
      <c r="G755" s="20"/>
      <c r="H755" s="1"/>
      <c r="I755" s="1"/>
      <c r="J755" s="1"/>
      <c r="K755" s="1"/>
      <c r="L755" s="1"/>
      <c r="M755" s="1"/>
      <c r="N755" s="1"/>
      <c r="O755" s="1"/>
      <c r="P755" s="1"/>
      <c r="Q755" s="1"/>
      <c r="R755" s="1"/>
      <c r="S755" s="1"/>
      <c r="T755" s="1"/>
    </row>
    <row r="756" spans="1:20" ht="15.75" customHeight="1" x14ac:dyDescent="0.25">
      <c r="A756" s="1"/>
      <c r="B756" s="21"/>
      <c r="C756" s="21"/>
      <c r="D756" s="20"/>
      <c r="E756" s="20"/>
      <c r="F756" s="20"/>
      <c r="G756" s="20"/>
      <c r="H756" s="1"/>
      <c r="I756" s="1"/>
      <c r="J756" s="1"/>
      <c r="K756" s="1"/>
      <c r="L756" s="1"/>
      <c r="M756" s="1"/>
      <c r="N756" s="1"/>
      <c r="O756" s="1"/>
      <c r="P756" s="1"/>
      <c r="Q756" s="1"/>
      <c r="R756" s="1"/>
      <c r="S756" s="1"/>
      <c r="T756" s="1"/>
    </row>
    <row r="757" spans="1:20" ht="15.75" customHeight="1" x14ac:dyDescent="0.25">
      <c r="A757" s="1"/>
      <c r="B757" s="21"/>
      <c r="C757" s="21"/>
      <c r="D757" s="20"/>
      <c r="E757" s="20"/>
      <c r="F757" s="20"/>
      <c r="G757" s="20"/>
      <c r="H757" s="1"/>
      <c r="I757" s="1"/>
      <c r="J757" s="1"/>
      <c r="K757" s="1"/>
      <c r="L757" s="1"/>
      <c r="M757" s="1"/>
      <c r="N757" s="1"/>
      <c r="O757" s="1"/>
      <c r="P757" s="1"/>
      <c r="Q757" s="1"/>
      <c r="R757" s="1"/>
      <c r="S757" s="1"/>
      <c r="T757" s="1"/>
    </row>
    <row r="758" spans="1:20" ht="15.75" customHeight="1" x14ac:dyDescent="0.25">
      <c r="A758" s="1"/>
      <c r="B758" s="21"/>
      <c r="C758" s="21"/>
      <c r="D758" s="20"/>
      <c r="E758" s="20"/>
      <c r="F758" s="20"/>
      <c r="G758" s="20"/>
      <c r="H758" s="1"/>
      <c r="I758" s="1"/>
      <c r="J758" s="1"/>
      <c r="K758" s="1"/>
      <c r="L758" s="1"/>
      <c r="M758" s="1"/>
      <c r="N758" s="1"/>
      <c r="O758" s="1"/>
      <c r="P758" s="1"/>
      <c r="Q758" s="1"/>
      <c r="R758" s="1"/>
      <c r="S758" s="1"/>
      <c r="T758" s="1"/>
    </row>
    <row r="759" spans="1:20" ht="15.75" customHeight="1" x14ac:dyDescent="0.25">
      <c r="A759" s="1"/>
      <c r="B759" s="21"/>
      <c r="C759" s="21"/>
      <c r="D759" s="20"/>
      <c r="E759" s="20"/>
      <c r="F759" s="20"/>
      <c r="G759" s="20"/>
      <c r="H759" s="1"/>
      <c r="I759" s="1"/>
      <c r="J759" s="1"/>
      <c r="K759" s="1"/>
      <c r="L759" s="1"/>
      <c r="M759" s="1"/>
      <c r="N759" s="1"/>
      <c r="O759" s="1"/>
      <c r="P759" s="1"/>
      <c r="Q759" s="1"/>
      <c r="R759" s="1"/>
      <c r="S759" s="1"/>
      <c r="T759" s="1"/>
    </row>
    <row r="760" spans="1:20" ht="15.75" customHeight="1" x14ac:dyDescent="0.25">
      <c r="A760" s="1"/>
      <c r="B760" s="21"/>
      <c r="C760" s="21"/>
      <c r="D760" s="20"/>
      <c r="E760" s="20"/>
      <c r="F760" s="20"/>
      <c r="G760" s="20"/>
      <c r="H760" s="1"/>
      <c r="I760" s="1"/>
      <c r="J760" s="1"/>
      <c r="K760" s="1"/>
      <c r="L760" s="1"/>
      <c r="M760" s="1"/>
      <c r="N760" s="1"/>
      <c r="O760" s="1"/>
      <c r="P760" s="1"/>
      <c r="Q760" s="1"/>
      <c r="R760" s="1"/>
      <c r="S760" s="1"/>
      <c r="T760" s="1"/>
    </row>
    <row r="761" spans="1:20" ht="15.75" customHeight="1" x14ac:dyDescent="0.25">
      <c r="A761" s="1"/>
      <c r="B761" s="21"/>
      <c r="C761" s="21"/>
      <c r="D761" s="20"/>
      <c r="E761" s="20"/>
      <c r="F761" s="20"/>
      <c r="G761" s="20"/>
      <c r="H761" s="1"/>
      <c r="I761" s="1"/>
      <c r="J761" s="1"/>
      <c r="K761" s="1"/>
      <c r="L761" s="1"/>
      <c r="M761" s="1"/>
      <c r="N761" s="1"/>
      <c r="O761" s="1"/>
      <c r="P761" s="1"/>
      <c r="Q761" s="1"/>
      <c r="R761" s="1"/>
      <c r="S761" s="1"/>
      <c r="T761" s="1"/>
    </row>
    <row r="762" spans="1:20" ht="15.75" customHeight="1" x14ac:dyDescent="0.25">
      <c r="A762" s="1"/>
      <c r="B762" s="21"/>
      <c r="C762" s="21"/>
      <c r="D762" s="20"/>
      <c r="E762" s="20"/>
      <c r="F762" s="20"/>
      <c r="G762" s="20"/>
      <c r="H762" s="1"/>
      <c r="I762" s="1"/>
      <c r="J762" s="1"/>
      <c r="K762" s="1"/>
      <c r="L762" s="1"/>
      <c r="M762" s="1"/>
      <c r="N762" s="1"/>
      <c r="O762" s="1"/>
      <c r="P762" s="1"/>
      <c r="Q762" s="1"/>
      <c r="R762" s="1"/>
      <c r="S762" s="1"/>
      <c r="T762" s="1"/>
    </row>
    <row r="763" spans="1:20" ht="15.75" customHeight="1" x14ac:dyDescent="0.25">
      <c r="A763" s="1"/>
      <c r="B763" s="21"/>
      <c r="C763" s="21"/>
      <c r="D763" s="20"/>
      <c r="E763" s="20"/>
      <c r="F763" s="20"/>
      <c r="G763" s="20"/>
      <c r="H763" s="1"/>
      <c r="I763" s="1"/>
      <c r="J763" s="1"/>
      <c r="K763" s="1"/>
      <c r="L763" s="1"/>
      <c r="M763" s="1"/>
      <c r="N763" s="1"/>
      <c r="O763" s="1"/>
      <c r="P763" s="1"/>
      <c r="Q763" s="1"/>
      <c r="R763" s="1"/>
      <c r="S763" s="1"/>
      <c r="T763" s="1"/>
    </row>
    <row r="764" spans="1:20" ht="15.75" customHeight="1" x14ac:dyDescent="0.25">
      <c r="A764" s="1"/>
      <c r="B764" s="21"/>
      <c r="C764" s="21"/>
      <c r="D764" s="20"/>
      <c r="E764" s="20"/>
      <c r="F764" s="20"/>
      <c r="G764" s="20"/>
      <c r="H764" s="1"/>
      <c r="I764" s="1"/>
      <c r="J764" s="1"/>
      <c r="K764" s="1"/>
      <c r="L764" s="1"/>
      <c r="M764" s="1"/>
      <c r="N764" s="1"/>
      <c r="O764" s="1"/>
      <c r="P764" s="1"/>
      <c r="Q764" s="1"/>
      <c r="R764" s="1"/>
      <c r="S764" s="1"/>
      <c r="T764" s="1"/>
    </row>
    <row r="765" spans="1:20" ht="15.75" customHeight="1" x14ac:dyDescent="0.25">
      <c r="A765" s="1"/>
      <c r="B765" s="21"/>
      <c r="C765" s="21"/>
      <c r="D765" s="20"/>
      <c r="E765" s="20"/>
      <c r="F765" s="20"/>
      <c r="G765" s="20"/>
      <c r="H765" s="1"/>
      <c r="I765" s="1"/>
      <c r="J765" s="1"/>
      <c r="K765" s="1"/>
      <c r="L765" s="1"/>
      <c r="M765" s="1"/>
      <c r="N765" s="1"/>
      <c r="O765" s="1"/>
      <c r="P765" s="1"/>
      <c r="Q765" s="1"/>
      <c r="R765" s="1"/>
      <c r="S765" s="1"/>
      <c r="T765" s="1"/>
    </row>
    <row r="766" spans="1:20" ht="15.75" customHeight="1" x14ac:dyDescent="0.25">
      <c r="A766" s="1"/>
      <c r="B766" s="21"/>
      <c r="C766" s="21"/>
      <c r="D766" s="20"/>
      <c r="E766" s="20"/>
      <c r="F766" s="20"/>
      <c r="G766" s="20"/>
      <c r="H766" s="1"/>
      <c r="I766" s="1"/>
      <c r="J766" s="1"/>
      <c r="K766" s="1"/>
      <c r="L766" s="1"/>
      <c r="M766" s="1"/>
      <c r="N766" s="1"/>
      <c r="O766" s="1"/>
      <c r="P766" s="1"/>
      <c r="Q766" s="1"/>
      <c r="R766" s="1"/>
      <c r="S766" s="1"/>
      <c r="T766" s="1"/>
    </row>
    <row r="767" spans="1:20" ht="15.75" customHeight="1" x14ac:dyDescent="0.25">
      <c r="A767" s="1"/>
      <c r="B767" s="21"/>
      <c r="C767" s="21"/>
      <c r="D767" s="20"/>
      <c r="E767" s="20"/>
      <c r="F767" s="20"/>
      <c r="G767" s="20"/>
      <c r="H767" s="1"/>
      <c r="I767" s="1"/>
      <c r="J767" s="1"/>
      <c r="K767" s="1"/>
      <c r="L767" s="1"/>
      <c r="M767" s="1"/>
      <c r="N767" s="1"/>
      <c r="O767" s="1"/>
      <c r="P767" s="1"/>
      <c r="Q767" s="1"/>
      <c r="R767" s="1"/>
      <c r="S767" s="1"/>
      <c r="T767" s="1"/>
    </row>
    <row r="768" spans="1:20" ht="15.75" customHeight="1" x14ac:dyDescent="0.25">
      <c r="A768" s="1"/>
      <c r="B768" s="21"/>
      <c r="C768" s="21"/>
      <c r="D768" s="20"/>
      <c r="E768" s="20"/>
      <c r="F768" s="20"/>
      <c r="G768" s="20"/>
      <c r="H768" s="1"/>
      <c r="I768" s="1"/>
      <c r="J768" s="1"/>
      <c r="K768" s="1"/>
      <c r="L768" s="1"/>
      <c r="M768" s="1"/>
      <c r="N768" s="1"/>
      <c r="O768" s="1"/>
      <c r="P768" s="1"/>
      <c r="Q768" s="1"/>
      <c r="R768" s="1"/>
      <c r="S768" s="1"/>
      <c r="T768" s="1"/>
    </row>
    <row r="769" spans="1:20" ht="15.75" customHeight="1" x14ac:dyDescent="0.25">
      <c r="A769" s="1"/>
      <c r="B769" s="21"/>
      <c r="C769" s="21"/>
      <c r="D769" s="20"/>
      <c r="E769" s="20"/>
      <c r="F769" s="20"/>
      <c r="G769" s="20"/>
      <c r="H769" s="1"/>
      <c r="I769" s="1"/>
      <c r="J769" s="1"/>
      <c r="K769" s="1"/>
      <c r="L769" s="1"/>
      <c r="M769" s="1"/>
      <c r="N769" s="1"/>
      <c r="O769" s="1"/>
      <c r="P769" s="1"/>
      <c r="Q769" s="1"/>
      <c r="R769" s="1"/>
      <c r="S769" s="1"/>
      <c r="T769" s="1"/>
    </row>
    <row r="770" spans="1:20" ht="15.75" customHeight="1" x14ac:dyDescent="0.25">
      <c r="A770" s="1"/>
      <c r="B770" s="21"/>
      <c r="C770" s="21"/>
      <c r="D770" s="20"/>
      <c r="E770" s="20"/>
      <c r="F770" s="20"/>
      <c r="G770" s="20"/>
      <c r="H770" s="1"/>
      <c r="I770" s="1"/>
      <c r="J770" s="1"/>
      <c r="K770" s="1"/>
      <c r="L770" s="1"/>
      <c r="M770" s="1"/>
      <c r="N770" s="1"/>
      <c r="O770" s="1"/>
      <c r="P770" s="1"/>
      <c r="Q770" s="1"/>
      <c r="R770" s="1"/>
      <c r="S770" s="1"/>
      <c r="T770" s="1"/>
    </row>
    <row r="771" spans="1:20" ht="15.75" customHeight="1" x14ac:dyDescent="0.25">
      <c r="A771" s="1"/>
      <c r="B771" s="21"/>
      <c r="C771" s="21"/>
      <c r="D771" s="20"/>
      <c r="E771" s="20"/>
      <c r="F771" s="20"/>
      <c r="G771" s="20"/>
      <c r="H771" s="1"/>
      <c r="I771" s="1"/>
      <c r="J771" s="1"/>
      <c r="K771" s="1"/>
      <c r="L771" s="1"/>
      <c r="M771" s="1"/>
      <c r="N771" s="1"/>
      <c r="O771" s="1"/>
      <c r="P771" s="1"/>
      <c r="Q771" s="1"/>
      <c r="R771" s="1"/>
      <c r="S771" s="1"/>
      <c r="T771" s="1"/>
    </row>
    <row r="772" spans="1:20" ht="15.75" customHeight="1" x14ac:dyDescent="0.25">
      <c r="A772" s="1"/>
      <c r="B772" s="21"/>
      <c r="C772" s="21"/>
      <c r="D772" s="20"/>
      <c r="E772" s="20"/>
      <c r="F772" s="20"/>
      <c r="G772" s="20"/>
      <c r="H772" s="1"/>
      <c r="I772" s="1"/>
      <c r="J772" s="1"/>
      <c r="K772" s="1"/>
      <c r="L772" s="1"/>
      <c r="M772" s="1"/>
      <c r="N772" s="1"/>
      <c r="O772" s="1"/>
      <c r="P772" s="1"/>
      <c r="Q772" s="1"/>
      <c r="R772" s="1"/>
      <c r="S772" s="1"/>
      <c r="T772" s="1"/>
    </row>
    <row r="773" spans="1:20" ht="15.75" customHeight="1" x14ac:dyDescent="0.25">
      <c r="A773" s="1"/>
      <c r="B773" s="21"/>
      <c r="C773" s="21"/>
      <c r="D773" s="20"/>
      <c r="E773" s="20"/>
      <c r="F773" s="20"/>
      <c r="G773" s="20"/>
      <c r="H773" s="1"/>
      <c r="I773" s="1"/>
      <c r="J773" s="1"/>
      <c r="K773" s="1"/>
      <c r="L773" s="1"/>
      <c r="M773" s="1"/>
      <c r="N773" s="1"/>
      <c r="O773" s="1"/>
      <c r="P773" s="1"/>
      <c r="Q773" s="1"/>
      <c r="R773" s="1"/>
      <c r="S773" s="1"/>
      <c r="T773" s="1"/>
    </row>
    <row r="774" spans="1:20" ht="15.75" customHeight="1" x14ac:dyDescent="0.25">
      <c r="A774" s="1"/>
      <c r="B774" s="21"/>
      <c r="C774" s="21"/>
      <c r="D774" s="20"/>
      <c r="E774" s="20"/>
      <c r="F774" s="20"/>
      <c r="G774" s="20"/>
      <c r="H774" s="1"/>
      <c r="I774" s="1"/>
      <c r="J774" s="1"/>
      <c r="K774" s="1"/>
      <c r="L774" s="1"/>
      <c r="M774" s="1"/>
      <c r="N774" s="1"/>
      <c r="O774" s="1"/>
      <c r="P774" s="1"/>
      <c r="Q774" s="1"/>
      <c r="R774" s="1"/>
      <c r="S774" s="1"/>
      <c r="T774" s="1"/>
    </row>
    <row r="775" spans="1:20" ht="15.75" customHeight="1" x14ac:dyDescent="0.25">
      <c r="A775" s="1"/>
      <c r="B775" s="21"/>
      <c r="C775" s="21"/>
      <c r="D775" s="20"/>
      <c r="E775" s="20"/>
      <c r="F775" s="20"/>
      <c r="G775" s="20"/>
      <c r="H775" s="1"/>
      <c r="I775" s="1"/>
      <c r="J775" s="1"/>
      <c r="K775" s="1"/>
      <c r="L775" s="1"/>
      <c r="M775" s="1"/>
      <c r="N775" s="1"/>
      <c r="O775" s="1"/>
      <c r="P775" s="1"/>
      <c r="Q775" s="1"/>
      <c r="R775" s="1"/>
      <c r="S775" s="1"/>
      <c r="T775" s="1"/>
    </row>
    <row r="776" spans="1:20" ht="15.75" customHeight="1" x14ac:dyDescent="0.25">
      <c r="A776" s="1"/>
      <c r="B776" s="21"/>
      <c r="C776" s="21"/>
      <c r="D776" s="20"/>
      <c r="E776" s="20"/>
      <c r="F776" s="20"/>
      <c r="G776" s="20"/>
      <c r="H776" s="1"/>
      <c r="I776" s="1"/>
      <c r="J776" s="1"/>
      <c r="K776" s="1"/>
      <c r="L776" s="1"/>
      <c r="M776" s="1"/>
      <c r="N776" s="1"/>
      <c r="O776" s="1"/>
      <c r="P776" s="1"/>
      <c r="Q776" s="1"/>
      <c r="R776" s="1"/>
      <c r="S776" s="1"/>
      <c r="T776" s="1"/>
    </row>
    <row r="777" spans="1:20" ht="15.75" customHeight="1" x14ac:dyDescent="0.25">
      <c r="A777" s="1"/>
      <c r="B777" s="21"/>
      <c r="C777" s="21"/>
      <c r="D777" s="20"/>
      <c r="E777" s="20"/>
      <c r="F777" s="20"/>
      <c r="G777" s="20"/>
      <c r="H777" s="1"/>
      <c r="I777" s="1"/>
      <c r="J777" s="1"/>
      <c r="K777" s="1"/>
      <c r="L777" s="1"/>
      <c r="M777" s="1"/>
      <c r="N777" s="1"/>
      <c r="O777" s="1"/>
      <c r="P777" s="1"/>
      <c r="Q777" s="1"/>
      <c r="R777" s="1"/>
      <c r="S777" s="1"/>
      <c r="T777" s="1"/>
    </row>
    <row r="778" spans="1:20" ht="15.75" customHeight="1" x14ac:dyDescent="0.25">
      <c r="A778" s="1"/>
      <c r="B778" s="21"/>
      <c r="C778" s="21"/>
      <c r="D778" s="20"/>
      <c r="E778" s="20"/>
      <c r="F778" s="20"/>
      <c r="G778" s="20"/>
      <c r="H778" s="1"/>
      <c r="I778" s="1"/>
      <c r="J778" s="1"/>
      <c r="K778" s="1"/>
      <c r="L778" s="1"/>
      <c r="M778" s="1"/>
      <c r="N778" s="1"/>
      <c r="O778" s="1"/>
      <c r="P778" s="1"/>
      <c r="Q778" s="1"/>
      <c r="R778" s="1"/>
      <c r="S778" s="1"/>
      <c r="T778" s="1"/>
    </row>
    <row r="779" spans="1:20" ht="15.75" customHeight="1" x14ac:dyDescent="0.25">
      <c r="A779" s="1"/>
      <c r="B779" s="21"/>
      <c r="C779" s="21"/>
      <c r="D779" s="20"/>
      <c r="E779" s="20"/>
      <c r="F779" s="20"/>
      <c r="G779" s="20"/>
      <c r="H779" s="1"/>
      <c r="I779" s="1"/>
      <c r="J779" s="1"/>
      <c r="K779" s="1"/>
      <c r="L779" s="1"/>
      <c r="M779" s="1"/>
      <c r="N779" s="1"/>
      <c r="O779" s="1"/>
      <c r="P779" s="1"/>
      <c r="Q779" s="1"/>
      <c r="R779" s="1"/>
      <c r="S779" s="1"/>
      <c r="T779" s="1"/>
    </row>
    <row r="780" spans="1:20" ht="15.75" customHeight="1" x14ac:dyDescent="0.25">
      <c r="A780" s="1"/>
      <c r="B780" s="21"/>
      <c r="C780" s="21"/>
      <c r="D780" s="20"/>
      <c r="E780" s="20"/>
      <c r="F780" s="20"/>
      <c r="G780" s="20"/>
      <c r="H780" s="1"/>
      <c r="I780" s="1"/>
      <c r="J780" s="1"/>
      <c r="K780" s="1"/>
      <c r="L780" s="1"/>
      <c r="M780" s="1"/>
      <c r="N780" s="1"/>
      <c r="O780" s="1"/>
      <c r="P780" s="1"/>
      <c r="Q780" s="1"/>
      <c r="R780" s="1"/>
      <c r="S780" s="1"/>
      <c r="T780" s="1"/>
    </row>
    <row r="781" spans="1:20" ht="15.75" customHeight="1" x14ac:dyDescent="0.25">
      <c r="A781" s="1"/>
      <c r="B781" s="21"/>
      <c r="C781" s="21"/>
      <c r="D781" s="20"/>
      <c r="E781" s="20"/>
      <c r="F781" s="20"/>
      <c r="G781" s="20"/>
      <c r="H781" s="1"/>
      <c r="I781" s="1"/>
      <c r="J781" s="1"/>
      <c r="K781" s="1"/>
      <c r="L781" s="1"/>
      <c r="M781" s="1"/>
      <c r="N781" s="1"/>
      <c r="O781" s="1"/>
      <c r="P781" s="1"/>
      <c r="Q781" s="1"/>
      <c r="R781" s="1"/>
      <c r="S781" s="1"/>
      <c r="T781" s="1"/>
    </row>
    <row r="782" spans="1:20" ht="15.75" customHeight="1" x14ac:dyDescent="0.25">
      <c r="A782" s="1"/>
      <c r="B782" s="21"/>
      <c r="C782" s="21"/>
      <c r="D782" s="20"/>
      <c r="E782" s="20"/>
      <c r="F782" s="20"/>
      <c r="G782" s="20"/>
      <c r="H782" s="1"/>
      <c r="I782" s="1"/>
      <c r="J782" s="1"/>
      <c r="K782" s="1"/>
      <c r="L782" s="1"/>
      <c r="M782" s="1"/>
      <c r="N782" s="1"/>
      <c r="O782" s="1"/>
      <c r="P782" s="1"/>
      <c r="Q782" s="1"/>
      <c r="R782" s="1"/>
      <c r="S782" s="1"/>
      <c r="T782" s="1"/>
    </row>
    <row r="783" spans="1:20" ht="15.75" customHeight="1" x14ac:dyDescent="0.25">
      <c r="A783" s="1"/>
      <c r="B783" s="21"/>
      <c r="C783" s="21"/>
      <c r="D783" s="20"/>
      <c r="E783" s="20"/>
      <c r="F783" s="20"/>
      <c r="G783" s="20"/>
      <c r="H783" s="1"/>
      <c r="I783" s="1"/>
      <c r="J783" s="1"/>
      <c r="K783" s="1"/>
      <c r="L783" s="1"/>
      <c r="M783" s="1"/>
      <c r="N783" s="1"/>
      <c r="O783" s="1"/>
      <c r="P783" s="1"/>
      <c r="Q783" s="1"/>
      <c r="R783" s="1"/>
      <c r="S783" s="1"/>
      <c r="T783" s="1"/>
    </row>
    <row r="784" spans="1:20" ht="15.75" customHeight="1" x14ac:dyDescent="0.25">
      <c r="A784" s="1"/>
      <c r="B784" s="21"/>
      <c r="C784" s="21"/>
      <c r="D784" s="20"/>
      <c r="E784" s="20"/>
      <c r="F784" s="20"/>
      <c r="G784" s="20"/>
      <c r="H784" s="1"/>
      <c r="I784" s="1"/>
      <c r="J784" s="1"/>
      <c r="K784" s="1"/>
      <c r="L784" s="1"/>
      <c r="M784" s="1"/>
      <c r="N784" s="1"/>
      <c r="O784" s="1"/>
      <c r="P784" s="1"/>
      <c r="Q784" s="1"/>
      <c r="R784" s="1"/>
      <c r="S784" s="1"/>
      <c r="T784" s="1"/>
    </row>
    <row r="785" spans="1:20" ht="15.75" customHeight="1" x14ac:dyDescent="0.25">
      <c r="A785" s="1"/>
      <c r="B785" s="21"/>
      <c r="C785" s="21"/>
      <c r="D785" s="20"/>
      <c r="E785" s="20"/>
      <c r="F785" s="20"/>
      <c r="G785" s="20"/>
      <c r="H785" s="1"/>
      <c r="I785" s="1"/>
      <c r="J785" s="1"/>
      <c r="K785" s="1"/>
      <c r="L785" s="1"/>
      <c r="M785" s="1"/>
      <c r="N785" s="1"/>
      <c r="O785" s="1"/>
      <c r="P785" s="1"/>
      <c r="Q785" s="1"/>
      <c r="R785" s="1"/>
      <c r="S785" s="1"/>
      <c r="T785" s="1"/>
    </row>
    <row r="786" spans="1:20" ht="15.75" customHeight="1" x14ac:dyDescent="0.25">
      <c r="A786" s="1"/>
      <c r="B786" s="21"/>
      <c r="C786" s="21"/>
      <c r="D786" s="20"/>
      <c r="E786" s="20"/>
      <c r="F786" s="20"/>
      <c r="G786" s="20"/>
      <c r="H786" s="1"/>
      <c r="I786" s="1"/>
      <c r="J786" s="1"/>
      <c r="K786" s="1"/>
      <c r="L786" s="1"/>
      <c r="M786" s="1"/>
      <c r="N786" s="1"/>
      <c r="O786" s="1"/>
      <c r="P786" s="1"/>
      <c r="Q786" s="1"/>
      <c r="R786" s="1"/>
      <c r="S786" s="1"/>
      <c r="T786" s="1"/>
    </row>
    <row r="787" spans="1:20" ht="15.75" customHeight="1" x14ac:dyDescent="0.25">
      <c r="A787" s="1"/>
      <c r="B787" s="21"/>
      <c r="C787" s="21"/>
      <c r="D787" s="20"/>
      <c r="E787" s="20"/>
      <c r="F787" s="20"/>
      <c r="G787" s="20"/>
      <c r="H787" s="1"/>
      <c r="I787" s="1"/>
      <c r="J787" s="1"/>
      <c r="K787" s="1"/>
      <c r="L787" s="1"/>
      <c r="M787" s="1"/>
      <c r="N787" s="1"/>
      <c r="O787" s="1"/>
      <c r="P787" s="1"/>
      <c r="Q787" s="1"/>
      <c r="R787" s="1"/>
      <c r="S787" s="1"/>
      <c r="T787" s="1"/>
    </row>
    <row r="788" spans="1:20" ht="15.75" customHeight="1" x14ac:dyDescent="0.25">
      <c r="A788" s="1"/>
      <c r="B788" s="21"/>
      <c r="C788" s="21"/>
      <c r="D788" s="20"/>
      <c r="E788" s="20"/>
      <c r="F788" s="20"/>
      <c r="G788" s="20"/>
      <c r="H788" s="1"/>
      <c r="I788" s="1"/>
      <c r="J788" s="1"/>
      <c r="K788" s="1"/>
      <c r="L788" s="1"/>
      <c r="M788" s="1"/>
      <c r="N788" s="1"/>
      <c r="O788" s="1"/>
      <c r="P788" s="1"/>
      <c r="Q788" s="1"/>
      <c r="R788" s="1"/>
      <c r="S788" s="1"/>
      <c r="T788" s="1"/>
    </row>
    <row r="789" spans="1:20" ht="15.75" customHeight="1" x14ac:dyDescent="0.25">
      <c r="A789" s="1"/>
      <c r="B789" s="21"/>
      <c r="C789" s="21"/>
      <c r="D789" s="20"/>
      <c r="E789" s="20"/>
      <c r="F789" s="20"/>
      <c r="G789" s="20"/>
      <c r="H789" s="1"/>
      <c r="I789" s="1"/>
      <c r="J789" s="1"/>
      <c r="K789" s="1"/>
      <c r="L789" s="1"/>
      <c r="M789" s="1"/>
      <c r="N789" s="1"/>
      <c r="O789" s="1"/>
      <c r="P789" s="1"/>
      <c r="Q789" s="1"/>
      <c r="R789" s="1"/>
      <c r="S789" s="1"/>
      <c r="T789" s="1"/>
    </row>
    <row r="790" spans="1:20" ht="15.75" customHeight="1" x14ac:dyDescent="0.25">
      <c r="A790" s="1"/>
      <c r="B790" s="21"/>
      <c r="C790" s="21"/>
      <c r="D790" s="20"/>
      <c r="E790" s="20"/>
      <c r="F790" s="20"/>
      <c r="G790" s="20"/>
      <c r="H790" s="1"/>
      <c r="I790" s="1"/>
      <c r="J790" s="1"/>
      <c r="K790" s="1"/>
      <c r="L790" s="1"/>
      <c r="M790" s="1"/>
      <c r="N790" s="1"/>
      <c r="O790" s="1"/>
      <c r="P790" s="1"/>
      <c r="Q790" s="1"/>
      <c r="R790" s="1"/>
      <c r="S790" s="1"/>
      <c r="T790" s="1"/>
    </row>
    <row r="791" spans="1:20" ht="15.75" customHeight="1" x14ac:dyDescent="0.25">
      <c r="A791" s="1"/>
      <c r="B791" s="21"/>
      <c r="C791" s="21"/>
      <c r="D791" s="20"/>
      <c r="E791" s="20"/>
      <c r="F791" s="20"/>
      <c r="G791" s="20"/>
      <c r="H791" s="1"/>
      <c r="I791" s="1"/>
      <c r="J791" s="1"/>
      <c r="K791" s="1"/>
      <c r="L791" s="1"/>
      <c r="M791" s="1"/>
      <c r="N791" s="1"/>
      <c r="O791" s="1"/>
      <c r="P791" s="1"/>
      <c r="Q791" s="1"/>
      <c r="R791" s="1"/>
      <c r="S791" s="1"/>
      <c r="T791" s="1"/>
    </row>
    <row r="792" spans="1:20" ht="15.75" customHeight="1" x14ac:dyDescent="0.25">
      <c r="A792" s="1"/>
      <c r="B792" s="21"/>
      <c r="C792" s="21"/>
      <c r="D792" s="20"/>
      <c r="E792" s="20"/>
      <c r="F792" s="20"/>
      <c r="G792" s="20"/>
      <c r="H792" s="1"/>
      <c r="I792" s="1"/>
      <c r="J792" s="1"/>
      <c r="K792" s="1"/>
      <c r="L792" s="1"/>
      <c r="M792" s="1"/>
      <c r="N792" s="1"/>
      <c r="O792" s="1"/>
      <c r="P792" s="1"/>
      <c r="Q792" s="1"/>
      <c r="R792" s="1"/>
      <c r="S792" s="1"/>
      <c r="T792" s="1"/>
    </row>
    <row r="793" spans="1:20" ht="15.75" customHeight="1" x14ac:dyDescent="0.25">
      <c r="A793" s="1"/>
      <c r="B793" s="21"/>
      <c r="C793" s="21"/>
      <c r="D793" s="20"/>
      <c r="E793" s="20"/>
      <c r="F793" s="20"/>
      <c r="G793" s="20"/>
      <c r="H793" s="1"/>
      <c r="I793" s="1"/>
      <c r="J793" s="1"/>
      <c r="K793" s="1"/>
      <c r="L793" s="1"/>
      <c r="M793" s="1"/>
      <c r="N793" s="1"/>
      <c r="O793" s="1"/>
      <c r="P793" s="1"/>
      <c r="Q793" s="1"/>
      <c r="R793" s="1"/>
      <c r="S793" s="1"/>
      <c r="T793" s="1"/>
    </row>
    <row r="794" spans="1:20" ht="15.75" customHeight="1" x14ac:dyDescent="0.25">
      <c r="A794" s="1"/>
      <c r="B794" s="21"/>
      <c r="C794" s="21"/>
      <c r="D794" s="20"/>
      <c r="E794" s="20"/>
      <c r="F794" s="20"/>
      <c r="G794" s="20"/>
      <c r="H794" s="1"/>
      <c r="I794" s="1"/>
      <c r="J794" s="1"/>
      <c r="K794" s="1"/>
      <c r="L794" s="1"/>
      <c r="M794" s="1"/>
      <c r="N794" s="1"/>
      <c r="O794" s="1"/>
      <c r="P794" s="1"/>
      <c r="Q794" s="1"/>
      <c r="R794" s="1"/>
      <c r="S794" s="1"/>
      <c r="T794" s="1"/>
    </row>
    <row r="795" spans="1:20" ht="15.75" customHeight="1" x14ac:dyDescent="0.25">
      <c r="A795" s="1"/>
      <c r="B795" s="21"/>
      <c r="C795" s="21"/>
      <c r="D795" s="20"/>
      <c r="E795" s="20"/>
      <c r="F795" s="20"/>
      <c r="G795" s="20"/>
      <c r="H795" s="1"/>
      <c r="I795" s="1"/>
      <c r="J795" s="1"/>
      <c r="K795" s="1"/>
      <c r="L795" s="1"/>
      <c r="M795" s="1"/>
      <c r="N795" s="1"/>
      <c r="O795" s="1"/>
      <c r="P795" s="1"/>
      <c r="Q795" s="1"/>
      <c r="R795" s="1"/>
      <c r="S795" s="1"/>
      <c r="T795" s="1"/>
    </row>
    <row r="796" spans="1:20" ht="15.75" customHeight="1" x14ac:dyDescent="0.25">
      <c r="A796" s="1"/>
      <c r="B796" s="21"/>
      <c r="C796" s="21"/>
      <c r="D796" s="20"/>
      <c r="E796" s="20"/>
      <c r="F796" s="20"/>
      <c r="G796" s="20"/>
      <c r="H796" s="1"/>
      <c r="I796" s="1"/>
      <c r="J796" s="1"/>
      <c r="K796" s="1"/>
      <c r="L796" s="1"/>
      <c r="M796" s="1"/>
      <c r="N796" s="1"/>
      <c r="O796" s="1"/>
      <c r="P796" s="1"/>
      <c r="Q796" s="1"/>
      <c r="R796" s="1"/>
      <c r="S796" s="1"/>
      <c r="T796" s="1"/>
    </row>
    <row r="797" spans="1:20" ht="15.75" customHeight="1" x14ac:dyDescent="0.25">
      <c r="A797" s="1"/>
      <c r="B797" s="21"/>
      <c r="C797" s="21"/>
      <c r="D797" s="20"/>
      <c r="E797" s="20"/>
      <c r="F797" s="20"/>
      <c r="G797" s="20"/>
      <c r="H797" s="1"/>
      <c r="I797" s="1"/>
      <c r="J797" s="1"/>
      <c r="K797" s="1"/>
      <c r="L797" s="1"/>
      <c r="M797" s="1"/>
      <c r="N797" s="1"/>
      <c r="O797" s="1"/>
      <c r="P797" s="1"/>
      <c r="Q797" s="1"/>
      <c r="R797" s="1"/>
      <c r="S797" s="1"/>
      <c r="T797" s="1"/>
    </row>
    <row r="798" spans="1:20" ht="15.75" customHeight="1" x14ac:dyDescent="0.25">
      <c r="A798" s="1"/>
      <c r="B798" s="21"/>
      <c r="C798" s="21"/>
      <c r="D798" s="20"/>
      <c r="E798" s="20"/>
      <c r="F798" s="20"/>
      <c r="G798" s="20"/>
      <c r="H798" s="1"/>
      <c r="I798" s="1"/>
      <c r="J798" s="1"/>
      <c r="K798" s="1"/>
      <c r="L798" s="1"/>
      <c r="M798" s="1"/>
      <c r="N798" s="1"/>
      <c r="O798" s="1"/>
      <c r="P798" s="1"/>
      <c r="Q798" s="1"/>
      <c r="R798" s="1"/>
      <c r="S798" s="1"/>
      <c r="T798" s="1"/>
    </row>
    <row r="799" spans="1:20" ht="15.75" customHeight="1" x14ac:dyDescent="0.25">
      <c r="A799" s="1"/>
      <c r="B799" s="21"/>
      <c r="C799" s="21"/>
      <c r="D799" s="20"/>
      <c r="E799" s="20"/>
      <c r="F799" s="20"/>
      <c r="G799" s="20"/>
      <c r="H799" s="1"/>
      <c r="I799" s="1"/>
      <c r="J799" s="1"/>
      <c r="K799" s="1"/>
      <c r="L799" s="1"/>
      <c r="M799" s="1"/>
      <c r="N799" s="1"/>
      <c r="O799" s="1"/>
      <c r="P799" s="1"/>
      <c r="Q799" s="1"/>
      <c r="R799" s="1"/>
      <c r="S799" s="1"/>
      <c r="T799" s="1"/>
    </row>
    <row r="800" spans="1:20" ht="15.75" customHeight="1" x14ac:dyDescent="0.25">
      <c r="A800" s="1"/>
      <c r="B800" s="21"/>
      <c r="C800" s="21"/>
      <c r="D800" s="20"/>
      <c r="E800" s="20"/>
      <c r="F800" s="20"/>
      <c r="G800" s="20"/>
      <c r="H800" s="1"/>
      <c r="I800" s="1"/>
      <c r="J800" s="1"/>
      <c r="K800" s="1"/>
      <c r="L800" s="1"/>
      <c r="M800" s="1"/>
      <c r="N800" s="1"/>
      <c r="O800" s="1"/>
      <c r="P800" s="1"/>
      <c r="Q800" s="1"/>
      <c r="R800" s="1"/>
      <c r="S800" s="1"/>
      <c r="T800" s="1"/>
    </row>
    <row r="801" spans="1:20" ht="15.75" customHeight="1" x14ac:dyDescent="0.25">
      <c r="A801" s="1"/>
      <c r="B801" s="21"/>
      <c r="C801" s="21"/>
      <c r="D801" s="20"/>
      <c r="E801" s="20"/>
      <c r="F801" s="20"/>
      <c r="G801" s="20"/>
      <c r="H801" s="1"/>
      <c r="I801" s="1"/>
      <c r="J801" s="1"/>
      <c r="K801" s="1"/>
      <c r="L801" s="1"/>
      <c r="M801" s="1"/>
      <c r="N801" s="1"/>
      <c r="O801" s="1"/>
      <c r="P801" s="1"/>
      <c r="Q801" s="1"/>
      <c r="R801" s="1"/>
      <c r="S801" s="1"/>
      <c r="T801" s="1"/>
    </row>
    <row r="802" spans="1:20" ht="15.75" customHeight="1" x14ac:dyDescent="0.25">
      <c r="A802" s="1"/>
      <c r="B802" s="21"/>
      <c r="C802" s="21"/>
      <c r="D802" s="20"/>
      <c r="E802" s="20"/>
      <c r="F802" s="20"/>
      <c r="G802" s="20"/>
      <c r="H802" s="1"/>
      <c r="I802" s="1"/>
      <c r="J802" s="1"/>
      <c r="K802" s="1"/>
      <c r="L802" s="1"/>
      <c r="M802" s="1"/>
      <c r="N802" s="1"/>
      <c r="O802" s="1"/>
      <c r="P802" s="1"/>
      <c r="Q802" s="1"/>
      <c r="R802" s="1"/>
      <c r="S802" s="1"/>
      <c r="T802" s="1"/>
    </row>
    <row r="803" spans="1:20" ht="15.75" customHeight="1" x14ac:dyDescent="0.25">
      <c r="A803" s="1"/>
      <c r="B803" s="21"/>
      <c r="C803" s="21"/>
      <c r="D803" s="20"/>
      <c r="E803" s="20"/>
      <c r="F803" s="20"/>
      <c r="G803" s="20"/>
      <c r="H803" s="1"/>
      <c r="I803" s="1"/>
      <c r="J803" s="1"/>
      <c r="K803" s="1"/>
      <c r="L803" s="1"/>
      <c r="M803" s="1"/>
      <c r="N803" s="1"/>
      <c r="O803" s="1"/>
      <c r="P803" s="1"/>
      <c r="Q803" s="1"/>
      <c r="R803" s="1"/>
      <c r="S803" s="1"/>
      <c r="T803" s="1"/>
    </row>
    <row r="804" spans="1:20" ht="15.75" customHeight="1" x14ac:dyDescent="0.25">
      <c r="A804" s="1"/>
      <c r="B804" s="21"/>
      <c r="C804" s="21"/>
      <c r="D804" s="20"/>
      <c r="E804" s="20"/>
      <c r="F804" s="20"/>
      <c r="G804" s="20"/>
      <c r="H804" s="1"/>
      <c r="I804" s="1"/>
      <c r="J804" s="1"/>
      <c r="K804" s="1"/>
      <c r="L804" s="1"/>
      <c r="M804" s="1"/>
      <c r="N804" s="1"/>
      <c r="O804" s="1"/>
      <c r="P804" s="1"/>
      <c r="Q804" s="1"/>
      <c r="R804" s="1"/>
      <c r="S804" s="1"/>
      <c r="T804" s="1"/>
    </row>
    <row r="805" spans="1:20" ht="15.75" customHeight="1" x14ac:dyDescent="0.25">
      <c r="A805" s="1"/>
      <c r="B805" s="21"/>
      <c r="C805" s="21"/>
      <c r="D805" s="20"/>
      <c r="E805" s="20"/>
      <c r="F805" s="20"/>
      <c r="G805" s="20"/>
      <c r="H805" s="1"/>
      <c r="I805" s="1"/>
      <c r="J805" s="1"/>
      <c r="K805" s="1"/>
      <c r="L805" s="1"/>
      <c r="M805" s="1"/>
      <c r="N805" s="1"/>
      <c r="O805" s="1"/>
      <c r="P805" s="1"/>
      <c r="Q805" s="1"/>
      <c r="R805" s="1"/>
      <c r="S805" s="1"/>
      <c r="T805" s="1"/>
    </row>
    <row r="806" spans="1:20" ht="15.75" customHeight="1" x14ac:dyDescent="0.25">
      <c r="A806" s="1"/>
      <c r="B806" s="21"/>
      <c r="C806" s="21"/>
      <c r="D806" s="20"/>
      <c r="E806" s="20"/>
      <c r="F806" s="20"/>
      <c r="G806" s="20"/>
      <c r="H806" s="1"/>
      <c r="I806" s="1"/>
      <c r="J806" s="1"/>
      <c r="K806" s="1"/>
      <c r="L806" s="1"/>
      <c r="M806" s="1"/>
      <c r="N806" s="1"/>
      <c r="O806" s="1"/>
      <c r="P806" s="1"/>
      <c r="Q806" s="1"/>
      <c r="R806" s="1"/>
      <c r="S806" s="1"/>
      <c r="T806" s="1"/>
    </row>
    <row r="807" spans="1:20" ht="15.75" customHeight="1" x14ac:dyDescent="0.25">
      <c r="A807" s="1"/>
      <c r="B807" s="21"/>
      <c r="C807" s="21"/>
      <c r="D807" s="20"/>
      <c r="E807" s="20"/>
      <c r="F807" s="20"/>
      <c r="G807" s="20"/>
      <c r="H807" s="1"/>
      <c r="I807" s="1"/>
      <c r="J807" s="1"/>
      <c r="K807" s="1"/>
      <c r="L807" s="1"/>
      <c r="M807" s="1"/>
      <c r="N807" s="1"/>
      <c r="O807" s="1"/>
      <c r="P807" s="1"/>
      <c r="Q807" s="1"/>
      <c r="R807" s="1"/>
      <c r="S807" s="1"/>
      <c r="T807" s="1"/>
    </row>
    <row r="808" spans="1:20" ht="15.75" customHeight="1" x14ac:dyDescent="0.25">
      <c r="A808" s="1"/>
      <c r="B808" s="21"/>
      <c r="C808" s="21"/>
      <c r="D808" s="20"/>
      <c r="E808" s="20"/>
      <c r="F808" s="20"/>
      <c r="G808" s="20"/>
      <c r="H808" s="1"/>
      <c r="I808" s="1"/>
      <c r="J808" s="1"/>
      <c r="K808" s="1"/>
      <c r="L808" s="1"/>
      <c r="M808" s="1"/>
      <c r="N808" s="1"/>
      <c r="O808" s="1"/>
      <c r="P808" s="1"/>
      <c r="Q808" s="1"/>
      <c r="R808" s="1"/>
      <c r="S808" s="1"/>
      <c r="T808" s="1"/>
    </row>
    <row r="809" spans="1:20" ht="15.75" customHeight="1" x14ac:dyDescent="0.25">
      <c r="A809" s="1"/>
      <c r="B809" s="21"/>
      <c r="C809" s="21"/>
      <c r="D809" s="20"/>
      <c r="E809" s="20"/>
      <c r="F809" s="20"/>
      <c r="G809" s="20"/>
      <c r="H809" s="1"/>
      <c r="I809" s="1"/>
      <c r="J809" s="1"/>
      <c r="K809" s="1"/>
      <c r="L809" s="1"/>
      <c r="M809" s="1"/>
      <c r="N809" s="1"/>
      <c r="O809" s="1"/>
      <c r="P809" s="1"/>
      <c r="Q809" s="1"/>
      <c r="R809" s="1"/>
      <c r="S809" s="1"/>
      <c r="T809" s="1"/>
    </row>
    <row r="810" spans="1:20" ht="15.75" customHeight="1" x14ac:dyDescent="0.25">
      <c r="A810" s="1"/>
      <c r="B810" s="21"/>
      <c r="C810" s="21"/>
      <c r="D810" s="20"/>
      <c r="E810" s="20"/>
      <c r="F810" s="20"/>
      <c r="G810" s="20"/>
      <c r="H810" s="1"/>
      <c r="I810" s="1"/>
      <c r="J810" s="1"/>
      <c r="K810" s="1"/>
      <c r="L810" s="1"/>
      <c r="M810" s="1"/>
      <c r="N810" s="1"/>
      <c r="O810" s="1"/>
      <c r="P810" s="1"/>
      <c r="Q810" s="1"/>
      <c r="R810" s="1"/>
      <c r="S810" s="1"/>
      <c r="T810" s="1"/>
    </row>
    <row r="811" spans="1:20" ht="15.75" customHeight="1" x14ac:dyDescent="0.25">
      <c r="A811" s="1"/>
      <c r="B811" s="21"/>
      <c r="C811" s="21"/>
      <c r="D811" s="20"/>
      <c r="E811" s="20"/>
      <c r="F811" s="20"/>
      <c r="G811" s="20"/>
      <c r="H811" s="1"/>
      <c r="I811" s="1"/>
      <c r="J811" s="1"/>
      <c r="K811" s="1"/>
      <c r="L811" s="1"/>
      <c r="M811" s="1"/>
      <c r="N811" s="1"/>
      <c r="O811" s="1"/>
      <c r="P811" s="1"/>
      <c r="Q811" s="1"/>
      <c r="R811" s="1"/>
      <c r="S811" s="1"/>
      <c r="T811" s="1"/>
    </row>
    <row r="812" spans="1:20" ht="15.75" customHeight="1" x14ac:dyDescent="0.25">
      <c r="A812" s="1"/>
      <c r="B812" s="21"/>
      <c r="C812" s="21"/>
      <c r="D812" s="20"/>
      <c r="E812" s="20"/>
      <c r="F812" s="20"/>
      <c r="G812" s="20"/>
      <c r="H812" s="1"/>
      <c r="I812" s="1"/>
      <c r="J812" s="1"/>
      <c r="K812" s="1"/>
      <c r="L812" s="1"/>
      <c r="M812" s="1"/>
      <c r="N812" s="1"/>
      <c r="O812" s="1"/>
      <c r="P812" s="1"/>
      <c r="Q812" s="1"/>
      <c r="R812" s="1"/>
      <c r="S812" s="1"/>
      <c r="T812" s="1"/>
    </row>
    <row r="813" spans="1:20" ht="15.75" customHeight="1" x14ac:dyDescent="0.25">
      <c r="A813" s="1"/>
      <c r="B813" s="21"/>
      <c r="C813" s="21"/>
      <c r="D813" s="20"/>
      <c r="E813" s="20"/>
      <c r="F813" s="20"/>
      <c r="G813" s="20"/>
      <c r="H813" s="1"/>
      <c r="I813" s="1"/>
      <c r="J813" s="1"/>
      <c r="K813" s="1"/>
      <c r="L813" s="1"/>
      <c r="M813" s="1"/>
      <c r="N813" s="1"/>
      <c r="O813" s="1"/>
      <c r="P813" s="1"/>
      <c r="Q813" s="1"/>
      <c r="R813" s="1"/>
      <c r="S813" s="1"/>
      <c r="T813" s="1"/>
    </row>
    <row r="814" spans="1:20" ht="15.75" customHeight="1" x14ac:dyDescent="0.25">
      <c r="A814" s="1"/>
      <c r="B814" s="21"/>
      <c r="C814" s="21"/>
      <c r="D814" s="20"/>
      <c r="E814" s="20"/>
      <c r="F814" s="20"/>
      <c r="G814" s="20"/>
      <c r="H814" s="1"/>
      <c r="I814" s="1"/>
      <c r="J814" s="1"/>
      <c r="K814" s="1"/>
      <c r="L814" s="1"/>
      <c r="M814" s="1"/>
      <c r="N814" s="1"/>
      <c r="O814" s="1"/>
      <c r="P814" s="1"/>
      <c r="Q814" s="1"/>
      <c r="R814" s="1"/>
      <c r="S814" s="1"/>
      <c r="T814" s="1"/>
    </row>
    <row r="815" spans="1:20" ht="15.75" customHeight="1" x14ac:dyDescent="0.25">
      <c r="A815" s="1"/>
      <c r="B815" s="21"/>
      <c r="C815" s="21"/>
      <c r="D815" s="20"/>
      <c r="E815" s="20"/>
      <c r="F815" s="20"/>
      <c r="G815" s="20"/>
      <c r="H815" s="1"/>
      <c r="I815" s="1"/>
      <c r="J815" s="1"/>
      <c r="K815" s="1"/>
      <c r="L815" s="1"/>
      <c r="M815" s="1"/>
      <c r="N815" s="1"/>
      <c r="O815" s="1"/>
      <c r="P815" s="1"/>
      <c r="Q815" s="1"/>
      <c r="R815" s="1"/>
      <c r="S815" s="1"/>
      <c r="T815" s="1"/>
    </row>
    <row r="816" spans="1:20" ht="15.75" customHeight="1" x14ac:dyDescent="0.25">
      <c r="A816" s="1"/>
      <c r="B816" s="21"/>
      <c r="C816" s="21"/>
      <c r="D816" s="20"/>
      <c r="E816" s="20"/>
      <c r="F816" s="20"/>
      <c r="G816" s="20"/>
      <c r="H816" s="1"/>
      <c r="I816" s="1"/>
      <c r="J816" s="1"/>
      <c r="K816" s="1"/>
      <c r="L816" s="1"/>
      <c r="M816" s="1"/>
      <c r="N816" s="1"/>
      <c r="O816" s="1"/>
      <c r="P816" s="1"/>
      <c r="Q816" s="1"/>
      <c r="R816" s="1"/>
      <c r="S816" s="1"/>
      <c r="T816" s="1"/>
    </row>
    <row r="817" spans="1:20" ht="15.75" customHeight="1" x14ac:dyDescent="0.25">
      <c r="A817" s="1"/>
      <c r="B817" s="21"/>
      <c r="C817" s="21"/>
      <c r="D817" s="20"/>
      <c r="E817" s="20"/>
      <c r="F817" s="20"/>
      <c r="G817" s="20"/>
      <c r="H817" s="1"/>
      <c r="I817" s="1"/>
      <c r="J817" s="1"/>
      <c r="K817" s="1"/>
      <c r="L817" s="1"/>
      <c r="M817" s="1"/>
      <c r="N817" s="1"/>
      <c r="O817" s="1"/>
      <c r="P817" s="1"/>
      <c r="Q817" s="1"/>
      <c r="R817" s="1"/>
      <c r="S817" s="1"/>
      <c r="T817" s="1"/>
    </row>
    <row r="818" spans="1:20" ht="15.75" customHeight="1" x14ac:dyDescent="0.25">
      <c r="A818" s="1"/>
      <c r="B818" s="21"/>
      <c r="C818" s="21"/>
      <c r="D818" s="20"/>
      <c r="E818" s="20"/>
      <c r="F818" s="20"/>
      <c r="G818" s="20"/>
      <c r="H818" s="1"/>
      <c r="I818" s="1"/>
      <c r="J818" s="1"/>
      <c r="K818" s="1"/>
      <c r="L818" s="1"/>
      <c r="M818" s="1"/>
      <c r="N818" s="1"/>
      <c r="O818" s="1"/>
      <c r="P818" s="1"/>
      <c r="Q818" s="1"/>
      <c r="R818" s="1"/>
      <c r="S818" s="1"/>
      <c r="T818" s="1"/>
    </row>
    <row r="819" spans="1:20" ht="15.75" customHeight="1" x14ac:dyDescent="0.25">
      <c r="A819" s="1"/>
      <c r="B819" s="21"/>
      <c r="C819" s="21"/>
      <c r="D819" s="20"/>
      <c r="E819" s="20"/>
      <c r="F819" s="20"/>
      <c r="G819" s="20"/>
      <c r="H819" s="1"/>
      <c r="I819" s="1"/>
      <c r="J819" s="1"/>
      <c r="K819" s="1"/>
      <c r="L819" s="1"/>
      <c r="M819" s="1"/>
      <c r="N819" s="1"/>
      <c r="O819" s="1"/>
      <c r="P819" s="1"/>
      <c r="Q819" s="1"/>
      <c r="R819" s="1"/>
      <c r="S819" s="1"/>
      <c r="T819" s="1"/>
    </row>
    <row r="820" spans="1:20" ht="15.75" customHeight="1" x14ac:dyDescent="0.25">
      <c r="A820" s="1"/>
      <c r="B820" s="21"/>
      <c r="C820" s="21"/>
      <c r="D820" s="20"/>
      <c r="E820" s="20"/>
      <c r="F820" s="20"/>
      <c r="G820" s="20"/>
      <c r="H820" s="1"/>
      <c r="I820" s="1"/>
      <c r="J820" s="1"/>
      <c r="K820" s="1"/>
      <c r="L820" s="1"/>
      <c r="M820" s="1"/>
      <c r="N820" s="1"/>
      <c r="O820" s="1"/>
      <c r="P820" s="1"/>
      <c r="Q820" s="1"/>
      <c r="R820" s="1"/>
      <c r="S820" s="1"/>
      <c r="T820" s="1"/>
    </row>
    <row r="821" spans="1:20" ht="15.75" customHeight="1" x14ac:dyDescent="0.25">
      <c r="A821" s="1"/>
      <c r="B821" s="21"/>
      <c r="C821" s="21"/>
      <c r="D821" s="20"/>
      <c r="E821" s="20"/>
      <c r="F821" s="20"/>
      <c r="G821" s="20"/>
      <c r="H821" s="1"/>
      <c r="I821" s="1"/>
      <c r="J821" s="1"/>
      <c r="K821" s="1"/>
      <c r="L821" s="1"/>
      <c r="M821" s="1"/>
      <c r="N821" s="1"/>
      <c r="O821" s="1"/>
      <c r="P821" s="1"/>
      <c r="Q821" s="1"/>
      <c r="R821" s="1"/>
      <c r="S821" s="1"/>
      <c r="T821" s="1"/>
    </row>
    <row r="822" spans="1:20" ht="15.75" customHeight="1" x14ac:dyDescent="0.25">
      <c r="A822" s="1"/>
      <c r="B822" s="21"/>
      <c r="C822" s="21"/>
      <c r="D822" s="20"/>
      <c r="E822" s="20"/>
      <c r="F822" s="20"/>
      <c r="G822" s="20"/>
      <c r="H822" s="1"/>
      <c r="I822" s="1"/>
      <c r="J822" s="1"/>
      <c r="K822" s="1"/>
      <c r="L822" s="1"/>
      <c r="M822" s="1"/>
      <c r="N822" s="1"/>
      <c r="O822" s="1"/>
      <c r="P822" s="1"/>
      <c r="Q822" s="1"/>
      <c r="R822" s="1"/>
      <c r="S822" s="1"/>
      <c r="T822" s="1"/>
    </row>
    <row r="823" spans="1:20" ht="15.75" customHeight="1" x14ac:dyDescent="0.25">
      <c r="A823" s="1"/>
      <c r="B823" s="21"/>
      <c r="C823" s="21"/>
      <c r="D823" s="20"/>
      <c r="E823" s="20"/>
      <c r="F823" s="20"/>
      <c r="G823" s="20"/>
      <c r="H823" s="1"/>
      <c r="I823" s="1"/>
      <c r="J823" s="1"/>
      <c r="K823" s="1"/>
      <c r="L823" s="1"/>
      <c r="M823" s="1"/>
      <c r="N823" s="1"/>
      <c r="O823" s="1"/>
      <c r="P823" s="1"/>
      <c r="Q823" s="1"/>
      <c r="R823" s="1"/>
      <c r="S823" s="1"/>
      <c r="T823" s="1"/>
    </row>
    <row r="824" spans="1:20" ht="15.75" customHeight="1" x14ac:dyDescent="0.25">
      <c r="A824" s="1"/>
      <c r="B824" s="21"/>
      <c r="C824" s="21"/>
      <c r="D824" s="20"/>
      <c r="E824" s="20"/>
      <c r="F824" s="20"/>
      <c r="G824" s="20"/>
      <c r="H824" s="1"/>
      <c r="I824" s="1"/>
      <c r="J824" s="1"/>
      <c r="K824" s="1"/>
      <c r="L824" s="1"/>
      <c r="M824" s="1"/>
      <c r="N824" s="1"/>
      <c r="O824" s="1"/>
      <c r="P824" s="1"/>
      <c r="Q824" s="1"/>
      <c r="R824" s="1"/>
      <c r="S824" s="1"/>
      <c r="T824" s="1"/>
    </row>
    <row r="825" spans="1:20" ht="15.75" customHeight="1" x14ac:dyDescent="0.25">
      <c r="A825" s="1"/>
      <c r="B825" s="21"/>
      <c r="C825" s="21"/>
      <c r="D825" s="20"/>
      <c r="E825" s="20"/>
      <c r="F825" s="20"/>
      <c r="G825" s="20"/>
      <c r="H825" s="1"/>
      <c r="I825" s="1"/>
      <c r="J825" s="1"/>
      <c r="K825" s="1"/>
      <c r="L825" s="1"/>
      <c r="M825" s="1"/>
      <c r="N825" s="1"/>
      <c r="O825" s="1"/>
      <c r="P825" s="1"/>
      <c r="Q825" s="1"/>
      <c r="R825" s="1"/>
      <c r="S825" s="1"/>
      <c r="T825" s="1"/>
    </row>
    <row r="826" spans="1:20" ht="15.75" customHeight="1" x14ac:dyDescent="0.25">
      <c r="A826" s="1"/>
      <c r="B826" s="21"/>
      <c r="C826" s="21"/>
      <c r="D826" s="20"/>
      <c r="E826" s="20"/>
      <c r="F826" s="20"/>
      <c r="G826" s="20"/>
      <c r="H826" s="1"/>
      <c r="I826" s="1"/>
      <c r="J826" s="1"/>
      <c r="K826" s="1"/>
      <c r="L826" s="1"/>
      <c r="M826" s="1"/>
      <c r="N826" s="1"/>
      <c r="O826" s="1"/>
      <c r="P826" s="1"/>
      <c r="Q826" s="1"/>
      <c r="R826" s="1"/>
      <c r="S826" s="1"/>
      <c r="T826" s="1"/>
    </row>
    <row r="827" spans="1:20" ht="15.75" customHeight="1" x14ac:dyDescent="0.25">
      <c r="A827" s="1"/>
      <c r="B827" s="21"/>
      <c r="C827" s="21"/>
      <c r="D827" s="20"/>
      <c r="E827" s="20"/>
      <c r="F827" s="20"/>
      <c r="G827" s="20"/>
      <c r="H827" s="1"/>
      <c r="I827" s="1"/>
      <c r="J827" s="1"/>
      <c r="K827" s="1"/>
      <c r="L827" s="1"/>
      <c r="M827" s="1"/>
      <c r="N827" s="1"/>
      <c r="O827" s="1"/>
      <c r="P827" s="1"/>
      <c r="Q827" s="1"/>
      <c r="R827" s="1"/>
      <c r="S827" s="1"/>
      <c r="T827" s="1"/>
    </row>
    <row r="828" spans="1:20" ht="15.75" customHeight="1" x14ac:dyDescent="0.25">
      <c r="A828" s="1"/>
      <c r="B828" s="21"/>
      <c r="C828" s="21"/>
      <c r="D828" s="20"/>
      <c r="E828" s="20"/>
      <c r="F828" s="20"/>
      <c r="G828" s="20"/>
      <c r="H828" s="1"/>
      <c r="I828" s="1"/>
      <c r="J828" s="1"/>
      <c r="K828" s="1"/>
      <c r="L828" s="1"/>
      <c r="M828" s="1"/>
      <c r="N828" s="1"/>
      <c r="O828" s="1"/>
      <c r="P828" s="1"/>
      <c r="Q828" s="1"/>
      <c r="R828" s="1"/>
      <c r="S828" s="1"/>
      <c r="T828" s="1"/>
    </row>
    <row r="829" spans="1:20" ht="15.75" customHeight="1" x14ac:dyDescent="0.25">
      <c r="A829" s="1"/>
      <c r="B829" s="21"/>
      <c r="C829" s="21"/>
      <c r="D829" s="20"/>
      <c r="E829" s="20"/>
      <c r="F829" s="20"/>
      <c r="G829" s="20"/>
      <c r="H829" s="1"/>
      <c r="I829" s="1"/>
      <c r="J829" s="1"/>
      <c r="K829" s="1"/>
      <c r="L829" s="1"/>
      <c r="M829" s="1"/>
      <c r="N829" s="1"/>
      <c r="O829" s="1"/>
      <c r="P829" s="1"/>
      <c r="Q829" s="1"/>
      <c r="R829" s="1"/>
      <c r="S829" s="1"/>
      <c r="T829" s="1"/>
    </row>
    <row r="830" spans="1:20" ht="15.75" customHeight="1" x14ac:dyDescent="0.25">
      <c r="A830" s="1"/>
      <c r="B830" s="21"/>
      <c r="C830" s="21"/>
      <c r="D830" s="20"/>
      <c r="E830" s="20"/>
      <c r="F830" s="20"/>
      <c r="G830" s="20"/>
      <c r="H830" s="1"/>
      <c r="I830" s="1"/>
      <c r="J830" s="1"/>
      <c r="K830" s="1"/>
      <c r="L830" s="1"/>
      <c r="M830" s="1"/>
      <c r="N830" s="1"/>
      <c r="O830" s="1"/>
      <c r="P830" s="1"/>
      <c r="Q830" s="1"/>
      <c r="R830" s="1"/>
      <c r="S830" s="1"/>
      <c r="T830" s="1"/>
    </row>
    <row r="831" spans="1:20" ht="15.75" customHeight="1" x14ac:dyDescent="0.25">
      <c r="A831" s="1"/>
      <c r="B831" s="21"/>
      <c r="C831" s="21"/>
      <c r="D831" s="20"/>
      <c r="E831" s="20"/>
      <c r="F831" s="20"/>
      <c r="G831" s="20"/>
      <c r="H831" s="1"/>
      <c r="I831" s="1"/>
      <c r="J831" s="1"/>
      <c r="K831" s="1"/>
      <c r="L831" s="1"/>
      <c r="M831" s="1"/>
      <c r="N831" s="1"/>
      <c r="O831" s="1"/>
      <c r="P831" s="1"/>
      <c r="Q831" s="1"/>
      <c r="R831" s="1"/>
      <c r="S831" s="1"/>
      <c r="T831" s="1"/>
    </row>
    <row r="832" spans="1:20" ht="15.75" customHeight="1" x14ac:dyDescent="0.25">
      <c r="A832" s="1"/>
      <c r="B832" s="21"/>
      <c r="C832" s="21"/>
      <c r="D832" s="20"/>
      <c r="E832" s="20"/>
      <c r="F832" s="20"/>
      <c r="G832" s="20"/>
      <c r="H832" s="1"/>
      <c r="I832" s="1"/>
      <c r="J832" s="1"/>
      <c r="K832" s="1"/>
      <c r="L832" s="1"/>
      <c r="M832" s="1"/>
      <c r="N832" s="1"/>
      <c r="O832" s="1"/>
      <c r="P832" s="1"/>
      <c r="Q832" s="1"/>
      <c r="R832" s="1"/>
      <c r="S832" s="1"/>
      <c r="T832" s="1"/>
    </row>
    <row r="833" spans="1:20" ht="15.75" customHeight="1" x14ac:dyDescent="0.25">
      <c r="A833" s="1"/>
      <c r="B833" s="21"/>
      <c r="C833" s="21"/>
      <c r="D833" s="20"/>
      <c r="E833" s="20"/>
      <c r="F833" s="20"/>
      <c r="G833" s="20"/>
      <c r="H833" s="1"/>
      <c r="I833" s="1"/>
      <c r="J833" s="1"/>
      <c r="K833" s="1"/>
      <c r="L833" s="1"/>
      <c r="M833" s="1"/>
      <c r="N833" s="1"/>
      <c r="O833" s="1"/>
      <c r="P833" s="1"/>
      <c r="Q833" s="1"/>
      <c r="R833" s="1"/>
      <c r="S833" s="1"/>
      <c r="T833" s="1"/>
    </row>
    <row r="834" spans="1:20" ht="15.75" customHeight="1" x14ac:dyDescent="0.25">
      <c r="A834" s="1"/>
      <c r="B834" s="21"/>
      <c r="C834" s="21"/>
      <c r="D834" s="20"/>
      <c r="E834" s="20"/>
      <c r="F834" s="20"/>
      <c r="G834" s="20"/>
      <c r="H834" s="1"/>
      <c r="I834" s="1"/>
      <c r="J834" s="1"/>
      <c r="K834" s="1"/>
      <c r="L834" s="1"/>
      <c r="M834" s="1"/>
      <c r="N834" s="1"/>
      <c r="O834" s="1"/>
      <c r="P834" s="1"/>
      <c r="Q834" s="1"/>
      <c r="R834" s="1"/>
      <c r="S834" s="1"/>
      <c r="T834" s="1"/>
    </row>
    <row r="835" spans="1:20" ht="15.75" customHeight="1" x14ac:dyDescent="0.25">
      <c r="A835" s="1"/>
      <c r="B835" s="21"/>
      <c r="C835" s="21"/>
      <c r="D835" s="20"/>
      <c r="E835" s="20"/>
      <c r="F835" s="20"/>
      <c r="G835" s="20"/>
      <c r="H835" s="1"/>
      <c r="I835" s="1"/>
      <c r="J835" s="1"/>
      <c r="K835" s="1"/>
      <c r="L835" s="1"/>
      <c r="M835" s="1"/>
      <c r="N835" s="1"/>
      <c r="O835" s="1"/>
      <c r="P835" s="1"/>
      <c r="Q835" s="1"/>
      <c r="R835" s="1"/>
      <c r="S835" s="1"/>
      <c r="T835" s="1"/>
    </row>
    <row r="836" spans="1:20" ht="15.75" customHeight="1" x14ac:dyDescent="0.25">
      <c r="A836" s="1"/>
      <c r="B836" s="21"/>
      <c r="C836" s="21"/>
      <c r="D836" s="20"/>
      <c r="E836" s="20"/>
      <c r="F836" s="20"/>
      <c r="G836" s="20"/>
      <c r="H836" s="1"/>
      <c r="I836" s="1"/>
      <c r="J836" s="1"/>
      <c r="K836" s="1"/>
      <c r="L836" s="1"/>
      <c r="M836" s="1"/>
      <c r="N836" s="1"/>
      <c r="O836" s="1"/>
      <c r="P836" s="1"/>
      <c r="Q836" s="1"/>
      <c r="R836" s="1"/>
      <c r="S836" s="1"/>
      <c r="T836" s="1"/>
    </row>
    <row r="837" spans="1:20" ht="15.75" customHeight="1" x14ac:dyDescent="0.25">
      <c r="A837" s="1"/>
      <c r="B837" s="21"/>
      <c r="C837" s="21"/>
      <c r="D837" s="20"/>
      <c r="E837" s="20"/>
      <c r="F837" s="20"/>
      <c r="G837" s="20"/>
      <c r="H837" s="1"/>
      <c r="I837" s="1"/>
      <c r="J837" s="1"/>
      <c r="K837" s="1"/>
      <c r="L837" s="1"/>
      <c r="M837" s="1"/>
      <c r="N837" s="1"/>
      <c r="O837" s="1"/>
      <c r="P837" s="1"/>
      <c r="Q837" s="1"/>
      <c r="R837" s="1"/>
      <c r="S837" s="1"/>
      <c r="T837" s="1"/>
    </row>
    <row r="838" spans="1:20" ht="15.75" customHeight="1" x14ac:dyDescent="0.25">
      <c r="A838" s="1"/>
      <c r="B838" s="21"/>
      <c r="C838" s="21"/>
      <c r="D838" s="20"/>
      <c r="E838" s="20"/>
      <c r="F838" s="20"/>
      <c r="G838" s="20"/>
      <c r="H838" s="1"/>
      <c r="I838" s="1"/>
      <c r="J838" s="1"/>
      <c r="K838" s="1"/>
      <c r="L838" s="1"/>
      <c r="M838" s="1"/>
      <c r="N838" s="1"/>
      <c r="O838" s="1"/>
      <c r="P838" s="1"/>
      <c r="Q838" s="1"/>
      <c r="R838" s="1"/>
      <c r="S838" s="1"/>
      <c r="T838" s="1"/>
    </row>
    <row r="839" spans="1:20" ht="15.75" customHeight="1" x14ac:dyDescent="0.25">
      <c r="A839" s="1"/>
      <c r="B839" s="21"/>
      <c r="C839" s="21"/>
      <c r="D839" s="20"/>
      <c r="E839" s="20"/>
      <c r="F839" s="20"/>
      <c r="G839" s="20"/>
      <c r="H839" s="1"/>
      <c r="I839" s="1"/>
      <c r="J839" s="1"/>
      <c r="K839" s="1"/>
      <c r="L839" s="1"/>
      <c r="M839" s="1"/>
      <c r="N839" s="1"/>
      <c r="O839" s="1"/>
      <c r="P839" s="1"/>
      <c r="Q839" s="1"/>
      <c r="R839" s="1"/>
      <c r="S839" s="1"/>
      <c r="T839" s="1"/>
    </row>
    <row r="840" spans="1:20" ht="15.75" customHeight="1" x14ac:dyDescent="0.25">
      <c r="A840" s="1"/>
      <c r="B840" s="21"/>
      <c r="C840" s="21"/>
      <c r="D840" s="20"/>
      <c r="E840" s="20"/>
      <c r="F840" s="20"/>
      <c r="G840" s="20"/>
      <c r="H840" s="1"/>
      <c r="I840" s="1"/>
      <c r="J840" s="1"/>
      <c r="K840" s="1"/>
      <c r="L840" s="1"/>
      <c r="M840" s="1"/>
      <c r="N840" s="1"/>
      <c r="O840" s="1"/>
      <c r="P840" s="1"/>
      <c r="Q840" s="1"/>
      <c r="R840" s="1"/>
      <c r="S840" s="1"/>
      <c r="T840" s="1"/>
    </row>
    <row r="841" spans="1:20" ht="15.75" customHeight="1" x14ac:dyDescent="0.25">
      <c r="A841" s="1"/>
      <c r="B841" s="21"/>
      <c r="C841" s="21"/>
      <c r="D841" s="20"/>
      <c r="E841" s="20"/>
      <c r="F841" s="20"/>
      <c r="G841" s="20"/>
      <c r="H841" s="1"/>
      <c r="I841" s="1"/>
      <c r="J841" s="1"/>
      <c r="K841" s="1"/>
      <c r="L841" s="1"/>
      <c r="M841" s="1"/>
      <c r="N841" s="1"/>
      <c r="O841" s="1"/>
      <c r="P841" s="1"/>
      <c r="Q841" s="1"/>
      <c r="R841" s="1"/>
      <c r="S841" s="1"/>
      <c r="T841" s="1"/>
    </row>
    <row r="842" spans="1:20" ht="15.75" customHeight="1" x14ac:dyDescent="0.25">
      <c r="A842" s="1"/>
      <c r="B842" s="21"/>
      <c r="C842" s="21"/>
      <c r="D842" s="20"/>
      <c r="E842" s="20"/>
      <c r="F842" s="20"/>
      <c r="G842" s="20"/>
      <c r="H842" s="1"/>
      <c r="I842" s="1"/>
      <c r="J842" s="1"/>
      <c r="K842" s="1"/>
      <c r="L842" s="1"/>
      <c r="M842" s="1"/>
      <c r="N842" s="1"/>
      <c r="O842" s="1"/>
      <c r="P842" s="1"/>
      <c r="Q842" s="1"/>
      <c r="R842" s="1"/>
      <c r="S842" s="1"/>
      <c r="T842" s="1"/>
    </row>
    <row r="843" spans="1:20" ht="15.75" customHeight="1" x14ac:dyDescent="0.25">
      <c r="A843" s="1"/>
      <c r="B843" s="21"/>
      <c r="C843" s="21"/>
      <c r="D843" s="20"/>
      <c r="E843" s="20"/>
      <c r="F843" s="20"/>
      <c r="G843" s="20"/>
      <c r="H843" s="1"/>
      <c r="I843" s="1"/>
      <c r="J843" s="1"/>
      <c r="K843" s="1"/>
      <c r="L843" s="1"/>
      <c r="M843" s="1"/>
      <c r="N843" s="1"/>
      <c r="O843" s="1"/>
      <c r="P843" s="1"/>
      <c r="Q843" s="1"/>
      <c r="R843" s="1"/>
      <c r="S843" s="1"/>
      <c r="T843" s="1"/>
    </row>
    <row r="844" spans="1:20" ht="15.75" customHeight="1" x14ac:dyDescent="0.25">
      <c r="A844" s="1"/>
      <c r="B844" s="21"/>
      <c r="C844" s="21"/>
      <c r="D844" s="20"/>
      <c r="E844" s="20"/>
      <c r="F844" s="20"/>
      <c r="G844" s="20"/>
      <c r="H844" s="1"/>
      <c r="I844" s="1"/>
      <c r="J844" s="1"/>
      <c r="K844" s="1"/>
      <c r="L844" s="1"/>
      <c r="M844" s="1"/>
      <c r="N844" s="1"/>
      <c r="O844" s="1"/>
      <c r="P844" s="1"/>
      <c r="Q844" s="1"/>
      <c r="R844" s="1"/>
      <c r="S844" s="1"/>
      <c r="T844" s="1"/>
    </row>
    <row r="845" spans="1:20" ht="15.75" customHeight="1" x14ac:dyDescent="0.25">
      <c r="A845" s="1"/>
      <c r="B845" s="21"/>
      <c r="C845" s="21"/>
      <c r="D845" s="20"/>
      <c r="E845" s="20"/>
      <c r="F845" s="20"/>
      <c r="G845" s="20"/>
      <c r="H845" s="1"/>
      <c r="I845" s="1"/>
      <c r="J845" s="1"/>
      <c r="K845" s="1"/>
      <c r="L845" s="1"/>
      <c r="M845" s="1"/>
      <c r="N845" s="1"/>
      <c r="O845" s="1"/>
      <c r="P845" s="1"/>
      <c r="Q845" s="1"/>
      <c r="R845" s="1"/>
      <c r="S845" s="1"/>
      <c r="T845" s="1"/>
    </row>
    <row r="846" spans="1:20" ht="15.75" customHeight="1" x14ac:dyDescent="0.25">
      <c r="A846" s="1"/>
      <c r="B846" s="21"/>
      <c r="C846" s="21"/>
      <c r="D846" s="20"/>
      <c r="E846" s="20"/>
      <c r="F846" s="20"/>
      <c r="G846" s="20"/>
      <c r="H846" s="1"/>
      <c r="I846" s="1"/>
      <c r="J846" s="1"/>
      <c r="K846" s="1"/>
      <c r="L846" s="1"/>
      <c r="M846" s="1"/>
      <c r="N846" s="1"/>
      <c r="O846" s="1"/>
      <c r="P846" s="1"/>
      <c r="Q846" s="1"/>
      <c r="R846" s="1"/>
      <c r="S846" s="1"/>
      <c r="T846" s="1"/>
    </row>
    <row r="847" spans="1:20" ht="15.75" customHeight="1" x14ac:dyDescent="0.25">
      <c r="A847" s="1"/>
      <c r="B847" s="21"/>
      <c r="C847" s="21"/>
      <c r="D847" s="20"/>
      <c r="E847" s="20"/>
      <c r="F847" s="20"/>
      <c r="G847" s="20"/>
      <c r="H847" s="1"/>
      <c r="I847" s="1"/>
      <c r="J847" s="1"/>
      <c r="K847" s="1"/>
      <c r="L847" s="1"/>
      <c r="M847" s="1"/>
      <c r="N847" s="1"/>
      <c r="O847" s="1"/>
      <c r="P847" s="1"/>
      <c r="Q847" s="1"/>
      <c r="R847" s="1"/>
      <c r="S847" s="1"/>
      <c r="T847" s="1"/>
    </row>
    <row r="848" spans="1:20" ht="15.75" customHeight="1" x14ac:dyDescent="0.25">
      <c r="A848" s="1"/>
      <c r="B848" s="21"/>
      <c r="C848" s="21"/>
      <c r="D848" s="20"/>
      <c r="E848" s="20"/>
      <c r="F848" s="20"/>
      <c r="G848" s="20"/>
      <c r="H848" s="1"/>
      <c r="I848" s="1"/>
      <c r="J848" s="1"/>
      <c r="K848" s="1"/>
      <c r="L848" s="1"/>
      <c r="M848" s="1"/>
      <c r="N848" s="1"/>
      <c r="O848" s="1"/>
      <c r="P848" s="1"/>
      <c r="Q848" s="1"/>
      <c r="R848" s="1"/>
      <c r="S848" s="1"/>
      <c r="T848" s="1"/>
    </row>
    <row r="849" spans="1:20" ht="15.75" customHeight="1" x14ac:dyDescent="0.25">
      <c r="A849" s="1"/>
      <c r="B849" s="21"/>
      <c r="C849" s="21"/>
      <c r="D849" s="20"/>
      <c r="E849" s="20"/>
      <c r="F849" s="20"/>
      <c r="G849" s="20"/>
      <c r="H849" s="1"/>
      <c r="I849" s="1"/>
      <c r="J849" s="1"/>
      <c r="K849" s="1"/>
      <c r="L849" s="1"/>
      <c r="M849" s="1"/>
      <c r="N849" s="1"/>
      <c r="O849" s="1"/>
      <c r="P849" s="1"/>
      <c r="Q849" s="1"/>
      <c r="R849" s="1"/>
      <c r="S849" s="1"/>
      <c r="T849" s="1"/>
    </row>
    <row r="850" spans="1:20" ht="15.75" customHeight="1" x14ac:dyDescent="0.25">
      <c r="A850" s="1"/>
      <c r="B850" s="21"/>
      <c r="C850" s="21"/>
      <c r="D850" s="20"/>
      <c r="E850" s="20"/>
      <c r="F850" s="20"/>
      <c r="G850" s="20"/>
      <c r="H850" s="1"/>
      <c r="I850" s="1"/>
      <c r="J850" s="1"/>
      <c r="K850" s="1"/>
      <c r="L850" s="1"/>
      <c r="M850" s="1"/>
      <c r="N850" s="1"/>
      <c r="O850" s="1"/>
      <c r="P850" s="1"/>
      <c r="Q850" s="1"/>
      <c r="R850" s="1"/>
      <c r="S850" s="1"/>
      <c r="T850" s="1"/>
    </row>
    <row r="851" spans="1:20" ht="15.75" customHeight="1" x14ac:dyDescent="0.25">
      <c r="A851" s="1"/>
      <c r="B851" s="21"/>
      <c r="C851" s="21"/>
      <c r="D851" s="20"/>
      <c r="E851" s="20"/>
      <c r="F851" s="20"/>
      <c r="G851" s="20"/>
      <c r="H851" s="1"/>
      <c r="I851" s="1"/>
      <c r="J851" s="1"/>
      <c r="K851" s="1"/>
      <c r="L851" s="1"/>
      <c r="M851" s="1"/>
      <c r="N851" s="1"/>
      <c r="O851" s="1"/>
      <c r="P851" s="1"/>
      <c r="Q851" s="1"/>
      <c r="R851" s="1"/>
      <c r="S851" s="1"/>
      <c r="T851" s="1"/>
    </row>
    <row r="852" spans="1:20" ht="15.75" customHeight="1" x14ac:dyDescent="0.25">
      <c r="A852" s="1"/>
      <c r="B852" s="21"/>
      <c r="C852" s="21"/>
      <c r="D852" s="20"/>
      <c r="E852" s="20"/>
      <c r="F852" s="20"/>
      <c r="G852" s="20"/>
      <c r="H852" s="1"/>
      <c r="I852" s="1"/>
      <c r="J852" s="1"/>
      <c r="K852" s="1"/>
      <c r="L852" s="1"/>
      <c r="M852" s="1"/>
      <c r="N852" s="1"/>
      <c r="O852" s="1"/>
      <c r="P852" s="1"/>
      <c r="Q852" s="1"/>
      <c r="R852" s="1"/>
      <c r="S852" s="1"/>
      <c r="T852" s="1"/>
    </row>
    <row r="853" spans="1:20" ht="15.75" customHeight="1" x14ac:dyDescent="0.25">
      <c r="A853" s="1"/>
      <c r="B853" s="21"/>
      <c r="C853" s="21"/>
      <c r="D853" s="20"/>
      <c r="E853" s="20"/>
      <c r="F853" s="20"/>
      <c r="G853" s="20"/>
      <c r="H853" s="1"/>
      <c r="I853" s="1"/>
      <c r="J853" s="1"/>
      <c r="K853" s="1"/>
      <c r="L853" s="1"/>
      <c r="M853" s="1"/>
      <c r="N853" s="1"/>
      <c r="O853" s="1"/>
      <c r="P853" s="1"/>
      <c r="Q853" s="1"/>
      <c r="R853" s="1"/>
      <c r="S853" s="1"/>
      <c r="T853" s="1"/>
    </row>
    <row r="854" spans="1:20" ht="15.75" customHeight="1" x14ac:dyDescent="0.25">
      <c r="A854" s="1"/>
      <c r="B854" s="21"/>
      <c r="C854" s="21"/>
      <c r="D854" s="20"/>
      <c r="E854" s="20"/>
      <c r="F854" s="20"/>
      <c r="G854" s="20"/>
      <c r="H854" s="1"/>
      <c r="I854" s="1"/>
      <c r="J854" s="1"/>
      <c r="K854" s="1"/>
      <c r="L854" s="1"/>
      <c r="M854" s="1"/>
      <c r="N854" s="1"/>
      <c r="O854" s="1"/>
      <c r="P854" s="1"/>
      <c r="Q854" s="1"/>
      <c r="R854" s="1"/>
      <c r="S854" s="1"/>
      <c r="T854" s="1"/>
    </row>
    <row r="855" spans="1:20" ht="15.75" customHeight="1" x14ac:dyDescent="0.25">
      <c r="A855" s="1"/>
      <c r="B855" s="21"/>
      <c r="C855" s="21"/>
      <c r="D855" s="20"/>
      <c r="E855" s="20"/>
      <c r="F855" s="20"/>
      <c r="G855" s="20"/>
      <c r="H855" s="1"/>
      <c r="I855" s="1"/>
      <c r="J855" s="1"/>
      <c r="K855" s="1"/>
      <c r="L855" s="1"/>
      <c r="M855" s="1"/>
      <c r="N855" s="1"/>
      <c r="O855" s="1"/>
      <c r="P855" s="1"/>
      <c r="Q855" s="1"/>
      <c r="R855" s="1"/>
      <c r="S855" s="1"/>
      <c r="T855" s="1"/>
    </row>
    <row r="856" spans="1:20" ht="15.75" customHeight="1" x14ac:dyDescent="0.25">
      <c r="A856" s="1"/>
      <c r="B856" s="21"/>
      <c r="C856" s="21"/>
      <c r="D856" s="20"/>
      <c r="E856" s="20"/>
      <c r="F856" s="20"/>
      <c r="G856" s="20"/>
      <c r="H856" s="1"/>
      <c r="I856" s="1"/>
      <c r="J856" s="1"/>
      <c r="K856" s="1"/>
      <c r="L856" s="1"/>
      <c r="M856" s="1"/>
      <c r="N856" s="1"/>
      <c r="O856" s="1"/>
      <c r="P856" s="1"/>
      <c r="Q856" s="1"/>
      <c r="R856" s="1"/>
      <c r="S856" s="1"/>
      <c r="T856" s="1"/>
    </row>
    <row r="857" spans="1:20" ht="15.75" customHeight="1" x14ac:dyDescent="0.25">
      <c r="A857" s="1"/>
      <c r="B857" s="21"/>
      <c r="C857" s="21"/>
      <c r="D857" s="20"/>
      <c r="E857" s="20"/>
      <c r="F857" s="20"/>
      <c r="G857" s="20"/>
      <c r="H857" s="1"/>
      <c r="I857" s="1"/>
      <c r="J857" s="1"/>
      <c r="K857" s="1"/>
      <c r="L857" s="1"/>
      <c r="M857" s="1"/>
      <c r="N857" s="1"/>
      <c r="O857" s="1"/>
      <c r="P857" s="1"/>
      <c r="Q857" s="1"/>
      <c r="R857" s="1"/>
      <c r="S857" s="1"/>
      <c r="T857" s="1"/>
    </row>
    <row r="858" spans="1:20" ht="15.75" customHeight="1" x14ac:dyDescent="0.25">
      <c r="A858" s="1"/>
      <c r="B858" s="21"/>
      <c r="C858" s="21"/>
      <c r="D858" s="20"/>
      <c r="E858" s="20"/>
      <c r="F858" s="20"/>
      <c r="G858" s="20"/>
      <c r="H858" s="1"/>
      <c r="I858" s="1"/>
      <c r="J858" s="1"/>
      <c r="K858" s="1"/>
      <c r="L858" s="1"/>
      <c r="M858" s="1"/>
      <c r="N858" s="1"/>
      <c r="O858" s="1"/>
      <c r="P858" s="1"/>
      <c r="Q858" s="1"/>
      <c r="R858" s="1"/>
      <c r="S858" s="1"/>
      <c r="T858" s="1"/>
    </row>
    <row r="859" spans="1:20" ht="15.75" customHeight="1" x14ac:dyDescent="0.25">
      <c r="A859" s="1"/>
      <c r="B859" s="21"/>
      <c r="C859" s="21"/>
      <c r="D859" s="20"/>
      <c r="E859" s="20"/>
      <c r="F859" s="20"/>
      <c r="G859" s="20"/>
      <c r="H859" s="1"/>
      <c r="I859" s="1"/>
      <c r="J859" s="1"/>
      <c r="K859" s="1"/>
      <c r="L859" s="1"/>
      <c r="M859" s="1"/>
      <c r="N859" s="1"/>
      <c r="O859" s="1"/>
      <c r="P859" s="1"/>
      <c r="Q859" s="1"/>
      <c r="R859" s="1"/>
      <c r="S859" s="1"/>
      <c r="T859" s="1"/>
    </row>
    <row r="860" spans="1:20" ht="15.75" customHeight="1" x14ac:dyDescent="0.25">
      <c r="A860" s="1"/>
      <c r="B860" s="21"/>
      <c r="C860" s="21"/>
      <c r="D860" s="20"/>
      <c r="E860" s="20"/>
      <c r="F860" s="20"/>
      <c r="G860" s="20"/>
      <c r="H860" s="1"/>
      <c r="I860" s="1"/>
      <c r="J860" s="1"/>
      <c r="K860" s="1"/>
      <c r="L860" s="1"/>
      <c r="M860" s="1"/>
      <c r="N860" s="1"/>
      <c r="O860" s="1"/>
      <c r="P860" s="1"/>
      <c r="Q860" s="1"/>
      <c r="R860" s="1"/>
      <c r="S860" s="1"/>
      <c r="T860" s="1"/>
    </row>
    <row r="861" spans="1:20" ht="15.75" customHeight="1" x14ac:dyDescent="0.25">
      <c r="A861" s="1"/>
      <c r="B861" s="21"/>
      <c r="C861" s="21"/>
      <c r="D861" s="20"/>
      <c r="E861" s="20"/>
      <c r="F861" s="20"/>
      <c r="G861" s="20"/>
      <c r="H861" s="1"/>
      <c r="I861" s="1"/>
      <c r="J861" s="1"/>
      <c r="K861" s="1"/>
      <c r="L861" s="1"/>
      <c r="M861" s="1"/>
      <c r="N861" s="1"/>
      <c r="O861" s="1"/>
      <c r="P861" s="1"/>
      <c r="Q861" s="1"/>
      <c r="R861" s="1"/>
      <c r="S861" s="1"/>
      <c r="T861" s="1"/>
    </row>
    <row r="862" spans="1:20" ht="15.75" customHeight="1" x14ac:dyDescent="0.25">
      <c r="A862" s="1"/>
      <c r="B862" s="21"/>
      <c r="C862" s="21"/>
      <c r="D862" s="20"/>
      <c r="E862" s="20"/>
      <c r="F862" s="20"/>
      <c r="G862" s="20"/>
      <c r="H862" s="1"/>
      <c r="I862" s="1"/>
      <c r="J862" s="1"/>
      <c r="K862" s="1"/>
      <c r="L862" s="1"/>
      <c r="M862" s="1"/>
      <c r="N862" s="1"/>
      <c r="O862" s="1"/>
      <c r="P862" s="1"/>
      <c r="Q862" s="1"/>
      <c r="R862" s="1"/>
      <c r="S862" s="1"/>
      <c r="T862" s="1"/>
    </row>
    <row r="863" spans="1:20" ht="15.75" customHeight="1" x14ac:dyDescent="0.25">
      <c r="A863" s="1"/>
      <c r="B863" s="21"/>
      <c r="C863" s="21"/>
      <c r="D863" s="20"/>
      <c r="E863" s="20"/>
      <c r="F863" s="20"/>
      <c r="G863" s="20"/>
      <c r="H863" s="1"/>
      <c r="I863" s="1"/>
      <c r="J863" s="1"/>
      <c r="K863" s="1"/>
      <c r="L863" s="1"/>
      <c r="M863" s="1"/>
      <c r="N863" s="1"/>
      <c r="O863" s="1"/>
      <c r="P863" s="1"/>
      <c r="Q863" s="1"/>
      <c r="R863" s="1"/>
      <c r="S863" s="1"/>
      <c r="T863" s="1"/>
    </row>
    <row r="864" spans="1:20" ht="15.75" customHeight="1" x14ac:dyDescent="0.25">
      <c r="A864" s="1"/>
      <c r="B864" s="21"/>
      <c r="C864" s="21"/>
      <c r="D864" s="20"/>
      <c r="E864" s="20"/>
      <c r="F864" s="20"/>
      <c r="G864" s="20"/>
      <c r="H864" s="1"/>
      <c r="I864" s="1"/>
      <c r="J864" s="1"/>
      <c r="K864" s="1"/>
      <c r="L864" s="1"/>
      <c r="M864" s="1"/>
      <c r="N864" s="1"/>
      <c r="O864" s="1"/>
      <c r="P864" s="1"/>
      <c r="Q864" s="1"/>
      <c r="R864" s="1"/>
      <c r="S864" s="1"/>
      <c r="T864" s="1"/>
    </row>
    <row r="865" spans="1:20" ht="15.75" customHeight="1" x14ac:dyDescent="0.25">
      <c r="A865" s="1"/>
      <c r="B865" s="21"/>
      <c r="C865" s="21"/>
      <c r="D865" s="20"/>
      <c r="E865" s="20"/>
      <c r="F865" s="20"/>
      <c r="G865" s="20"/>
      <c r="H865" s="1"/>
      <c r="I865" s="1"/>
      <c r="J865" s="1"/>
      <c r="K865" s="1"/>
      <c r="L865" s="1"/>
      <c r="M865" s="1"/>
      <c r="N865" s="1"/>
      <c r="O865" s="1"/>
      <c r="P865" s="1"/>
      <c r="Q865" s="1"/>
      <c r="R865" s="1"/>
      <c r="S865" s="1"/>
      <c r="T865" s="1"/>
    </row>
    <row r="866" spans="1:20" ht="15.75" customHeight="1" x14ac:dyDescent="0.25">
      <c r="A866" s="1"/>
      <c r="B866" s="21"/>
      <c r="C866" s="21"/>
      <c r="D866" s="20"/>
      <c r="E866" s="20"/>
      <c r="F866" s="20"/>
      <c r="G866" s="20"/>
      <c r="H866" s="1"/>
      <c r="I866" s="1"/>
      <c r="J866" s="1"/>
      <c r="K866" s="1"/>
      <c r="L866" s="1"/>
      <c r="M866" s="1"/>
      <c r="N866" s="1"/>
      <c r="O866" s="1"/>
      <c r="P866" s="1"/>
      <c r="Q866" s="1"/>
      <c r="R866" s="1"/>
      <c r="S866" s="1"/>
      <c r="T866" s="1"/>
    </row>
    <row r="867" spans="1:20" ht="15.75" customHeight="1" x14ac:dyDescent="0.25">
      <c r="A867" s="1"/>
      <c r="B867" s="21"/>
      <c r="C867" s="21"/>
      <c r="D867" s="20"/>
      <c r="E867" s="20"/>
      <c r="F867" s="20"/>
      <c r="G867" s="20"/>
      <c r="H867" s="1"/>
      <c r="I867" s="1"/>
      <c r="J867" s="1"/>
      <c r="K867" s="1"/>
      <c r="L867" s="1"/>
      <c r="M867" s="1"/>
      <c r="N867" s="1"/>
      <c r="O867" s="1"/>
      <c r="P867" s="1"/>
      <c r="Q867" s="1"/>
      <c r="R867" s="1"/>
      <c r="S867" s="1"/>
      <c r="T867" s="1"/>
    </row>
    <row r="868" spans="1:20" ht="15.75" customHeight="1" x14ac:dyDescent="0.25">
      <c r="A868" s="1"/>
      <c r="B868" s="21"/>
      <c r="C868" s="21"/>
      <c r="D868" s="20"/>
      <c r="E868" s="20"/>
      <c r="F868" s="20"/>
      <c r="G868" s="20"/>
      <c r="H868" s="1"/>
      <c r="I868" s="1"/>
      <c r="J868" s="1"/>
      <c r="K868" s="1"/>
      <c r="L868" s="1"/>
      <c r="M868" s="1"/>
      <c r="N868" s="1"/>
      <c r="O868" s="1"/>
      <c r="P868" s="1"/>
      <c r="Q868" s="1"/>
      <c r="R868" s="1"/>
      <c r="S868" s="1"/>
      <c r="T868" s="1"/>
    </row>
    <row r="869" spans="1:20" ht="15.75" customHeight="1" x14ac:dyDescent="0.25">
      <c r="A869" s="1"/>
      <c r="B869" s="21"/>
      <c r="C869" s="21"/>
      <c r="D869" s="20"/>
      <c r="E869" s="20"/>
      <c r="F869" s="20"/>
      <c r="G869" s="20"/>
      <c r="H869" s="1"/>
      <c r="I869" s="1"/>
      <c r="J869" s="1"/>
      <c r="K869" s="1"/>
      <c r="L869" s="1"/>
      <c r="M869" s="1"/>
      <c r="N869" s="1"/>
      <c r="O869" s="1"/>
      <c r="P869" s="1"/>
      <c r="Q869" s="1"/>
      <c r="R869" s="1"/>
      <c r="S869" s="1"/>
      <c r="T869" s="1"/>
    </row>
    <row r="870" spans="1:20" ht="15.75" customHeight="1" x14ac:dyDescent="0.25">
      <c r="A870" s="1"/>
      <c r="B870" s="21"/>
      <c r="C870" s="21"/>
      <c r="D870" s="20"/>
      <c r="E870" s="20"/>
      <c r="F870" s="20"/>
      <c r="G870" s="20"/>
      <c r="H870" s="1"/>
      <c r="I870" s="1"/>
      <c r="J870" s="1"/>
      <c r="K870" s="1"/>
      <c r="L870" s="1"/>
      <c r="M870" s="1"/>
      <c r="N870" s="1"/>
      <c r="O870" s="1"/>
      <c r="P870" s="1"/>
      <c r="Q870" s="1"/>
      <c r="R870" s="1"/>
      <c r="S870" s="1"/>
      <c r="T870" s="1"/>
    </row>
    <row r="871" spans="1:20" ht="15.75" customHeight="1" x14ac:dyDescent="0.25">
      <c r="A871" s="1"/>
      <c r="B871" s="21"/>
      <c r="C871" s="21"/>
      <c r="D871" s="20"/>
      <c r="E871" s="20"/>
      <c r="F871" s="20"/>
      <c r="G871" s="20"/>
      <c r="H871" s="1"/>
      <c r="I871" s="1"/>
      <c r="J871" s="1"/>
      <c r="K871" s="1"/>
      <c r="L871" s="1"/>
      <c r="M871" s="1"/>
      <c r="N871" s="1"/>
      <c r="O871" s="1"/>
      <c r="P871" s="1"/>
      <c r="Q871" s="1"/>
      <c r="R871" s="1"/>
      <c r="S871" s="1"/>
      <c r="T871" s="1"/>
    </row>
    <row r="872" spans="1:20" ht="15.75" customHeight="1" x14ac:dyDescent="0.25">
      <c r="A872" s="1"/>
      <c r="B872" s="21"/>
      <c r="C872" s="21"/>
      <c r="D872" s="20"/>
      <c r="E872" s="20"/>
      <c r="F872" s="20"/>
      <c r="G872" s="20"/>
      <c r="H872" s="1"/>
      <c r="I872" s="1"/>
      <c r="J872" s="1"/>
      <c r="K872" s="1"/>
      <c r="L872" s="1"/>
      <c r="M872" s="1"/>
      <c r="N872" s="1"/>
      <c r="O872" s="1"/>
      <c r="P872" s="1"/>
      <c r="Q872" s="1"/>
      <c r="R872" s="1"/>
      <c r="S872" s="1"/>
      <c r="T872" s="1"/>
    </row>
    <row r="873" spans="1:20" ht="15.75" customHeight="1" x14ac:dyDescent="0.25">
      <c r="A873" s="1"/>
      <c r="B873" s="21"/>
      <c r="C873" s="21"/>
      <c r="D873" s="20"/>
      <c r="E873" s="20"/>
      <c r="F873" s="20"/>
      <c r="G873" s="20"/>
      <c r="H873" s="1"/>
      <c r="I873" s="1"/>
      <c r="J873" s="1"/>
      <c r="K873" s="1"/>
      <c r="L873" s="1"/>
      <c r="M873" s="1"/>
      <c r="N873" s="1"/>
      <c r="O873" s="1"/>
      <c r="P873" s="1"/>
      <c r="Q873" s="1"/>
      <c r="R873" s="1"/>
      <c r="S873" s="1"/>
      <c r="T873" s="1"/>
    </row>
    <row r="874" spans="1:20" ht="15.75" customHeight="1" x14ac:dyDescent="0.25">
      <c r="A874" s="1"/>
      <c r="B874" s="21"/>
      <c r="C874" s="21"/>
      <c r="D874" s="20"/>
      <c r="E874" s="20"/>
      <c r="F874" s="20"/>
      <c r="G874" s="20"/>
      <c r="H874" s="1"/>
      <c r="I874" s="1"/>
      <c r="J874" s="1"/>
      <c r="K874" s="1"/>
      <c r="L874" s="1"/>
      <c r="M874" s="1"/>
      <c r="N874" s="1"/>
      <c r="O874" s="1"/>
      <c r="P874" s="1"/>
      <c r="Q874" s="1"/>
      <c r="R874" s="1"/>
      <c r="S874" s="1"/>
      <c r="T874" s="1"/>
    </row>
    <row r="875" spans="1:20" ht="15.75" customHeight="1" x14ac:dyDescent="0.25">
      <c r="A875" s="1"/>
      <c r="B875" s="21"/>
      <c r="C875" s="21"/>
      <c r="D875" s="20"/>
      <c r="E875" s="20"/>
      <c r="F875" s="20"/>
      <c r="G875" s="20"/>
      <c r="H875" s="1"/>
      <c r="I875" s="1"/>
      <c r="J875" s="1"/>
      <c r="K875" s="1"/>
      <c r="L875" s="1"/>
      <c r="M875" s="1"/>
      <c r="N875" s="1"/>
      <c r="O875" s="1"/>
      <c r="P875" s="1"/>
      <c r="Q875" s="1"/>
      <c r="R875" s="1"/>
      <c r="S875" s="1"/>
      <c r="T875" s="1"/>
    </row>
    <row r="876" spans="1:20" ht="15.75" customHeight="1" x14ac:dyDescent="0.25">
      <c r="A876" s="1"/>
      <c r="B876" s="21"/>
      <c r="C876" s="21"/>
      <c r="D876" s="20"/>
      <c r="E876" s="20"/>
      <c r="F876" s="20"/>
      <c r="G876" s="20"/>
      <c r="H876" s="1"/>
      <c r="I876" s="1"/>
      <c r="J876" s="1"/>
      <c r="K876" s="1"/>
      <c r="L876" s="1"/>
      <c r="M876" s="1"/>
      <c r="N876" s="1"/>
      <c r="O876" s="1"/>
      <c r="P876" s="1"/>
      <c r="Q876" s="1"/>
      <c r="R876" s="1"/>
      <c r="S876" s="1"/>
      <c r="T876" s="1"/>
    </row>
    <row r="877" spans="1:20" ht="15.75" customHeight="1" x14ac:dyDescent="0.25">
      <c r="A877" s="1"/>
      <c r="B877" s="21"/>
      <c r="C877" s="21"/>
      <c r="D877" s="20"/>
      <c r="E877" s="20"/>
      <c r="F877" s="20"/>
      <c r="G877" s="20"/>
      <c r="H877" s="1"/>
      <c r="I877" s="1"/>
      <c r="J877" s="1"/>
      <c r="K877" s="1"/>
      <c r="L877" s="1"/>
      <c r="M877" s="1"/>
      <c r="N877" s="1"/>
      <c r="O877" s="1"/>
      <c r="P877" s="1"/>
      <c r="Q877" s="1"/>
      <c r="R877" s="1"/>
      <c r="S877" s="1"/>
      <c r="T877" s="1"/>
    </row>
    <row r="878" spans="1:20" ht="15.75" customHeight="1" x14ac:dyDescent="0.25">
      <c r="A878" s="1"/>
      <c r="B878" s="21"/>
      <c r="C878" s="21"/>
      <c r="D878" s="20"/>
      <c r="E878" s="20"/>
      <c r="F878" s="20"/>
      <c r="G878" s="20"/>
      <c r="H878" s="1"/>
      <c r="I878" s="1"/>
      <c r="J878" s="1"/>
      <c r="K878" s="1"/>
      <c r="L878" s="1"/>
      <c r="M878" s="1"/>
      <c r="N878" s="1"/>
      <c r="O878" s="1"/>
      <c r="P878" s="1"/>
      <c r="Q878" s="1"/>
      <c r="R878" s="1"/>
      <c r="S878" s="1"/>
      <c r="T878" s="1"/>
    </row>
    <row r="879" spans="1:20" ht="15.75" customHeight="1" x14ac:dyDescent="0.25">
      <c r="A879" s="1"/>
      <c r="B879" s="21"/>
      <c r="C879" s="21"/>
      <c r="D879" s="20"/>
      <c r="E879" s="20"/>
      <c r="F879" s="20"/>
      <c r="G879" s="20"/>
      <c r="H879" s="1"/>
      <c r="I879" s="1"/>
      <c r="J879" s="1"/>
      <c r="K879" s="1"/>
      <c r="L879" s="1"/>
      <c r="M879" s="1"/>
      <c r="N879" s="1"/>
      <c r="O879" s="1"/>
      <c r="P879" s="1"/>
      <c r="Q879" s="1"/>
      <c r="R879" s="1"/>
      <c r="S879" s="1"/>
      <c r="T879" s="1"/>
    </row>
    <row r="880" spans="1:20" ht="15.75" customHeight="1" x14ac:dyDescent="0.25">
      <c r="A880" s="1"/>
      <c r="B880" s="21"/>
      <c r="C880" s="21"/>
      <c r="D880" s="20"/>
      <c r="E880" s="20"/>
      <c r="F880" s="20"/>
      <c r="G880" s="20"/>
      <c r="H880" s="1"/>
      <c r="I880" s="1"/>
      <c r="J880" s="1"/>
      <c r="K880" s="1"/>
      <c r="L880" s="1"/>
      <c r="M880" s="1"/>
      <c r="N880" s="1"/>
      <c r="O880" s="1"/>
      <c r="P880" s="1"/>
      <c r="Q880" s="1"/>
      <c r="R880" s="1"/>
      <c r="S880" s="1"/>
      <c r="T880" s="1"/>
    </row>
    <row r="881" spans="1:20" ht="15.75" customHeight="1" x14ac:dyDescent="0.25">
      <c r="A881" s="1"/>
      <c r="B881" s="21"/>
      <c r="C881" s="21"/>
      <c r="D881" s="20"/>
      <c r="E881" s="20"/>
      <c r="F881" s="20"/>
      <c r="G881" s="20"/>
      <c r="H881" s="1"/>
      <c r="I881" s="1"/>
      <c r="J881" s="1"/>
      <c r="K881" s="1"/>
      <c r="L881" s="1"/>
      <c r="M881" s="1"/>
      <c r="N881" s="1"/>
      <c r="O881" s="1"/>
      <c r="P881" s="1"/>
      <c r="Q881" s="1"/>
      <c r="R881" s="1"/>
      <c r="S881" s="1"/>
      <c r="T881" s="1"/>
    </row>
    <row r="882" spans="1:20" ht="15.75" customHeight="1" x14ac:dyDescent="0.25">
      <c r="A882" s="1"/>
      <c r="B882" s="21"/>
      <c r="C882" s="21"/>
      <c r="D882" s="20"/>
      <c r="E882" s="20"/>
      <c r="F882" s="20"/>
      <c r="G882" s="20"/>
      <c r="H882" s="1"/>
      <c r="I882" s="1"/>
      <c r="J882" s="1"/>
      <c r="K882" s="1"/>
      <c r="L882" s="1"/>
      <c r="M882" s="1"/>
      <c r="N882" s="1"/>
      <c r="O882" s="1"/>
      <c r="P882" s="1"/>
      <c r="Q882" s="1"/>
      <c r="R882" s="1"/>
      <c r="S882" s="1"/>
      <c r="T882" s="1"/>
    </row>
    <row r="883" spans="1:20" ht="15.75" customHeight="1" x14ac:dyDescent="0.25">
      <c r="A883" s="1"/>
      <c r="B883" s="21"/>
      <c r="C883" s="21"/>
      <c r="D883" s="20"/>
      <c r="E883" s="20"/>
      <c r="F883" s="20"/>
      <c r="G883" s="20"/>
      <c r="H883" s="1"/>
      <c r="I883" s="1"/>
      <c r="J883" s="1"/>
      <c r="K883" s="1"/>
      <c r="L883" s="1"/>
      <c r="M883" s="1"/>
      <c r="N883" s="1"/>
      <c r="O883" s="1"/>
      <c r="P883" s="1"/>
      <c r="Q883" s="1"/>
      <c r="R883" s="1"/>
      <c r="S883" s="1"/>
      <c r="T883" s="1"/>
    </row>
    <row r="884" spans="1:20" ht="15.75" customHeight="1" x14ac:dyDescent="0.25">
      <c r="A884" s="1"/>
      <c r="B884" s="21"/>
      <c r="C884" s="21"/>
      <c r="D884" s="20"/>
      <c r="E884" s="20"/>
      <c r="F884" s="20"/>
      <c r="G884" s="20"/>
      <c r="H884" s="1"/>
      <c r="I884" s="1"/>
      <c r="J884" s="1"/>
      <c r="K884" s="1"/>
      <c r="L884" s="1"/>
      <c r="M884" s="1"/>
      <c r="N884" s="1"/>
      <c r="O884" s="1"/>
      <c r="P884" s="1"/>
      <c r="Q884" s="1"/>
      <c r="R884" s="1"/>
      <c r="S884" s="1"/>
      <c r="T884" s="1"/>
    </row>
    <row r="885" spans="1:20" ht="15.75" customHeight="1" x14ac:dyDescent="0.25">
      <c r="A885" s="1"/>
      <c r="B885" s="21"/>
      <c r="C885" s="21"/>
      <c r="D885" s="20"/>
      <c r="E885" s="20"/>
      <c r="F885" s="20"/>
      <c r="G885" s="20"/>
      <c r="H885" s="1"/>
      <c r="I885" s="1"/>
      <c r="J885" s="1"/>
      <c r="K885" s="1"/>
      <c r="L885" s="1"/>
      <c r="M885" s="1"/>
      <c r="N885" s="1"/>
      <c r="O885" s="1"/>
      <c r="P885" s="1"/>
      <c r="Q885" s="1"/>
      <c r="R885" s="1"/>
      <c r="S885" s="1"/>
      <c r="T885" s="1"/>
    </row>
    <row r="886" spans="1:20" ht="15.75" customHeight="1" x14ac:dyDescent="0.25">
      <c r="A886" s="1"/>
      <c r="B886" s="21"/>
      <c r="C886" s="21"/>
      <c r="D886" s="20"/>
      <c r="E886" s="20"/>
      <c r="F886" s="20"/>
      <c r="G886" s="20"/>
      <c r="H886" s="1"/>
      <c r="I886" s="1"/>
      <c r="J886" s="1"/>
      <c r="K886" s="1"/>
      <c r="L886" s="1"/>
      <c r="M886" s="1"/>
      <c r="N886" s="1"/>
      <c r="O886" s="1"/>
      <c r="P886" s="1"/>
      <c r="Q886" s="1"/>
      <c r="R886" s="1"/>
      <c r="S886" s="1"/>
      <c r="T886" s="1"/>
    </row>
    <row r="887" spans="1:20" ht="15.75" customHeight="1" x14ac:dyDescent="0.25">
      <c r="A887" s="1"/>
      <c r="B887" s="21"/>
      <c r="C887" s="21"/>
      <c r="D887" s="20"/>
      <c r="E887" s="20"/>
      <c r="F887" s="20"/>
      <c r="G887" s="20"/>
      <c r="H887" s="1"/>
      <c r="I887" s="1"/>
      <c r="J887" s="1"/>
      <c r="K887" s="1"/>
      <c r="L887" s="1"/>
      <c r="M887" s="1"/>
      <c r="N887" s="1"/>
      <c r="O887" s="1"/>
      <c r="P887" s="1"/>
      <c r="Q887" s="1"/>
      <c r="R887" s="1"/>
      <c r="S887" s="1"/>
      <c r="T887" s="1"/>
    </row>
    <row r="888" spans="1:20" ht="15.75" customHeight="1" x14ac:dyDescent="0.25">
      <c r="A888" s="1"/>
      <c r="B888" s="21"/>
      <c r="C888" s="21"/>
      <c r="D888" s="20"/>
      <c r="E888" s="20"/>
      <c r="F888" s="20"/>
      <c r="G888" s="20"/>
      <c r="H888" s="1"/>
      <c r="I888" s="1"/>
      <c r="J888" s="1"/>
      <c r="K888" s="1"/>
      <c r="L888" s="1"/>
      <c r="M888" s="1"/>
      <c r="N888" s="1"/>
      <c r="O888" s="1"/>
      <c r="P888" s="1"/>
      <c r="Q888" s="1"/>
      <c r="R888" s="1"/>
      <c r="S888" s="1"/>
      <c r="T888" s="1"/>
    </row>
    <row r="889" spans="1:20" ht="15.75" customHeight="1" x14ac:dyDescent="0.25">
      <c r="A889" s="1"/>
      <c r="B889" s="21"/>
      <c r="C889" s="21"/>
      <c r="D889" s="20"/>
      <c r="E889" s="20"/>
      <c r="F889" s="20"/>
      <c r="G889" s="20"/>
      <c r="H889" s="1"/>
      <c r="I889" s="1"/>
      <c r="J889" s="1"/>
      <c r="K889" s="1"/>
      <c r="L889" s="1"/>
      <c r="M889" s="1"/>
      <c r="N889" s="1"/>
      <c r="O889" s="1"/>
      <c r="P889" s="1"/>
      <c r="Q889" s="1"/>
      <c r="R889" s="1"/>
      <c r="S889" s="1"/>
      <c r="T889" s="1"/>
    </row>
    <row r="890" spans="1:20" ht="15.75" customHeight="1" x14ac:dyDescent="0.25">
      <c r="A890" s="1"/>
      <c r="B890" s="21"/>
      <c r="C890" s="21"/>
      <c r="D890" s="20"/>
      <c r="E890" s="20"/>
      <c r="F890" s="20"/>
      <c r="G890" s="20"/>
      <c r="H890" s="1"/>
      <c r="I890" s="1"/>
      <c r="J890" s="1"/>
      <c r="K890" s="1"/>
      <c r="L890" s="1"/>
      <c r="M890" s="1"/>
      <c r="N890" s="1"/>
      <c r="O890" s="1"/>
      <c r="P890" s="1"/>
      <c r="Q890" s="1"/>
      <c r="R890" s="1"/>
      <c r="S890" s="1"/>
      <c r="T890" s="1"/>
    </row>
    <row r="891" spans="1:20" ht="15.75" customHeight="1" x14ac:dyDescent="0.25">
      <c r="A891" s="1"/>
      <c r="B891" s="21"/>
      <c r="C891" s="21"/>
      <c r="D891" s="20"/>
      <c r="E891" s="20"/>
      <c r="F891" s="20"/>
      <c r="G891" s="20"/>
      <c r="H891" s="1"/>
      <c r="I891" s="1"/>
      <c r="J891" s="1"/>
      <c r="K891" s="1"/>
      <c r="L891" s="1"/>
      <c r="M891" s="1"/>
      <c r="N891" s="1"/>
      <c r="O891" s="1"/>
      <c r="P891" s="1"/>
      <c r="Q891" s="1"/>
      <c r="R891" s="1"/>
      <c r="S891" s="1"/>
      <c r="T891" s="1"/>
    </row>
    <row r="892" spans="1:20" ht="15.75" customHeight="1" x14ac:dyDescent="0.25">
      <c r="A892" s="1"/>
      <c r="B892" s="21"/>
      <c r="C892" s="21"/>
      <c r="D892" s="20"/>
      <c r="E892" s="20"/>
      <c r="F892" s="20"/>
      <c r="G892" s="20"/>
      <c r="H892" s="1"/>
      <c r="I892" s="1"/>
      <c r="J892" s="1"/>
      <c r="K892" s="1"/>
      <c r="L892" s="1"/>
      <c r="M892" s="1"/>
      <c r="N892" s="1"/>
      <c r="O892" s="1"/>
      <c r="P892" s="1"/>
      <c r="Q892" s="1"/>
      <c r="R892" s="1"/>
      <c r="S892" s="1"/>
      <c r="T892" s="1"/>
    </row>
    <row r="893" spans="1:20" ht="15.75" customHeight="1" x14ac:dyDescent="0.25">
      <c r="A893" s="1"/>
      <c r="B893" s="21"/>
      <c r="C893" s="21"/>
      <c r="D893" s="20"/>
      <c r="E893" s="20"/>
      <c r="F893" s="20"/>
      <c r="G893" s="20"/>
      <c r="H893" s="1"/>
      <c r="I893" s="1"/>
      <c r="J893" s="1"/>
      <c r="K893" s="1"/>
      <c r="L893" s="1"/>
      <c r="M893" s="1"/>
      <c r="N893" s="1"/>
      <c r="O893" s="1"/>
      <c r="P893" s="1"/>
      <c r="Q893" s="1"/>
      <c r="R893" s="1"/>
      <c r="S893" s="1"/>
      <c r="T893" s="1"/>
    </row>
    <row r="894" spans="1:20" ht="15.75" customHeight="1" x14ac:dyDescent="0.25">
      <c r="A894" s="1"/>
      <c r="B894" s="21"/>
      <c r="C894" s="21"/>
      <c r="D894" s="20"/>
      <c r="E894" s="20"/>
      <c r="F894" s="20"/>
      <c r="G894" s="20"/>
      <c r="H894" s="1"/>
      <c r="I894" s="1"/>
      <c r="J894" s="1"/>
      <c r="K894" s="1"/>
      <c r="L894" s="1"/>
      <c r="M894" s="1"/>
      <c r="N894" s="1"/>
      <c r="O894" s="1"/>
      <c r="P894" s="1"/>
      <c r="Q894" s="1"/>
      <c r="R894" s="1"/>
      <c r="S894" s="1"/>
      <c r="T894" s="1"/>
    </row>
    <row r="895" spans="1:20" ht="15.75" customHeight="1" x14ac:dyDescent="0.25">
      <c r="A895" s="1"/>
      <c r="B895" s="21"/>
      <c r="C895" s="21"/>
      <c r="D895" s="20"/>
      <c r="E895" s="20"/>
      <c r="F895" s="20"/>
      <c r="G895" s="20"/>
      <c r="H895" s="1"/>
      <c r="I895" s="1"/>
      <c r="J895" s="1"/>
      <c r="K895" s="1"/>
      <c r="L895" s="1"/>
      <c r="M895" s="1"/>
      <c r="N895" s="1"/>
      <c r="O895" s="1"/>
      <c r="P895" s="1"/>
      <c r="Q895" s="1"/>
      <c r="R895" s="1"/>
      <c r="S895" s="1"/>
      <c r="T895" s="1"/>
    </row>
    <row r="896" spans="1:20" ht="15.75" customHeight="1" x14ac:dyDescent="0.25">
      <c r="A896" s="1"/>
      <c r="B896" s="21"/>
      <c r="C896" s="21"/>
      <c r="D896" s="20"/>
      <c r="E896" s="20"/>
      <c r="F896" s="20"/>
      <c r="G896" s="20"/>
      <c r="H896" s="1"/>
      <c r="I896" s="1"/>
      <c r="J896" s="1"/>
      <c r="K896" s="1"/>
      <c r="L896" s="1"/>
      <c r="M896" s="1"/>
      <c r="N896" s="1"/>
      <c r="O896" s="1"/>
      <c r="P896" s="1"/>
      <c r="Q896" s="1"/>
      <c r="R896" s="1"/>
      <c r="S896" s="1"/>
      <c r="T896" s="1"/>
    </row>
    <row r="897" spans="1:20" ht="15.75" customHeight="1" x14ac:dyDescent="0.25">
      <c r="A897" s="1"/>
      <c r="B897" s="21"/>
      <c r="C897" s="21"/>
      <c r="D897" s="20"/>
      <c r="E897" s="20"/>
      <c r="F897" s="20"/>
      <c r="G897" s="20"/>
      <c r="H897" s="1"/>
      <c r="I897" s="1"/>
      <c r="J897" s="1"/>
      <c r="K897" s="1"/>
      <c r="L897" s="1"/>
      <c r="M897" s="1"/>
      <c r="N897" s="1"/>
      <c r="O897" s="1"/>
      <c r="P897" s="1"/>
      <c r="Q897" s="1"/>
      <c r="R897" s="1"/>
      <c r="S897" s="1"/>
      <c r="T897" s="1"/>
    </row>
    <row r="898" spans="1:20" ht="15.75" customHeight="1" x14ac:dyDescent="0.25">
      <c r="A898" s="1"/>
      <c r="B898" s="21"/>
      <c r="C898" s="21"/>
      <c r="D898" s="20"/>
      <c r="E898" s="20"/>
      <c r="F898" s="20"/>
      <c r="G898" s="20"/>
      <c r="H898" s="1"/>
      <c r="I898" s="1"/>
      <c r="J898" s="1"/>
      <c r="K898" s="1"/>
      <c r="L898" s="1"/>
      <c r="M898" s="1"/>
      <c r="N898" s="1"/>
      <c r="O898" s="1"/>
      <c r="P898" s="1"/>
      <c r="Q898" s="1"/>
      <c r="R898" s="1"/>
      <c r="S898" s="1"/>
      <c r="T898" s="1"/>
    </row>
    <row r="899" spans="1:20" ht="15.75" customHeight="1" x14ac:dyDescent="0.25">
      <c r="A899" s="1"/>
      <c r="B899" s="21"/>
      <c r="C899" s="21"/>
      <c r="D899" s="20"/>
      <c r="E899" s="20"/>
      <c r="F899" s="20"/>
      <c r="G899" s="20"/>
      <c r="H899" s="1"/>
      <c r="I899" s="1"/>
      <c r="J899" s="1"/>
      <c r="K899" s="1"/>
      <c r="L899" s="1"/>
      <c r="M899" s="1"/>
      <c r="N899" s="1"/>
      <c r="O899" s="1"/>
      <c r="P899" s="1"/>
      <c r="Q899" s="1"/>
      <c r="R899" s="1"/>
      <c r="S899" s="1"/>
      <c r="T899" s="1"/>
    </row>
    <row r="900" spans="1:20" ht="15.75" customHeight="1" x14ac:dyDescent="0.25">
      <c r="A900" s="1"/>
      <c r="B900" s="21"/>
      <c r="C900" s="21"/>
      <c r="D900" s="20"/>
      <c r="E900" s="20"/>
      <c r="F900" s="20"/>
      <c r="G900" s="20"/>
      <c r="H900" s="1"/>
      <c r="I900" s="1"/>
      <c r="J900" s="1"/>
      <c r="K900" s="1"/>
      <c r="L900" s="1"/>
      <c r="M900" s="1"/>
      <c r="N900" s="1"/>
      <c r="O900" s="1"/>
      <c r="P900" s="1"/>
      <c r="Q900" s="1"/>
      <c r="R900" s="1"/>
      <c r="S900" s="1"/>
      <c r="T900" s="1"/>
    </row>
    <row r="901" spans="1:20" ht="15.75" customHeight="1" x14ac:dyDescent="0.25">
      <c r="A901" s="1"/>
      <c r="B901" s="21"/>
      <c r="C901" s="21"/>
      <c r="D901" s="20"/>
      <c r="E901" s="20"/>
      <c r="F901" s="20"/>
      <c r="G901" s="20"/>
      <c r="H901" s="1"/>
      <c r="I901" s="1"/>
      <c r="J901" s="1"/>
      <c r="K901" s="1"/>
      <c r="L901" s="1"/>
      <c r="M901" s="1"/>
      <c r="N901" s="1"/>
      <c r="O901" s="1"/>
      <c r="P901" s="1"/>
      <c r="Q901" s="1"/>
      <c r="R901" s="1"/>
      <c r="S901" s="1"/>
      <c r="T901" s="1"/>
    </row>
    <row r="902" spans="1:20" ht="15.75" customHeight="1" x14ac:dyDescent="0.25">
      <c r="A902" s="1"/>
      <c r="B902" s="21"/>
      <c r="C902" s="21"/>
      <c r="D902" s="20"/>
      <c r="E902" s="20"/>
      <c r="F902" s="20"/>
      <c r="G902" s="20"/>
      <c r="H902" s="1"/>
      <c r="I902" s="1"/>
      <c r="J902" s="1"/>
      <c r="K902" s="1"/>
      <c r="L902" s="1"/>
      <c r="M902" s="1"/>
      <c r="N902" s="1"/>
      <c r="O902" s="1"/>
      <c r="P902" s="1"/>
      <c r="Q902" s="1"/>
      <c r="R902" s="1"/>
      <c r="S902" s="1"/>
      <c r="T902" s="1"/>
    </row>
    <row r="903" spans="1:20" ht="15.75" customHeight="1" x14ac:dyDescent="0.25">
      <c r="A903" s="1"/>
      <c r="B903" s="21"/>
      <c r="C903" s="21"/>
      <c r="D903" s="20"/>
      <c r="E903" s="20"/>
      <c r="F903" s="20"/>
      <c r="G903" s="20"/>
      <c r="H903" s="1"/>
      <c r="I903" s="1"/>
      <c r="J903" s="1"/>
      <c r="K903" s="1"/>
      <c r="L903" s="1"/>
      <c r="M903" s="1"/>
      <c r="N903" s="1"/>
      <c r="O903" s="1"/>
      <c r="P903" s="1"/>
      <c r="Q903" s="1"/>
      <c r="R903" s="1"/>
      <c r="S903" s="1"/>
      <c r="T903" s="1"/>
    </row>
    <row r="904" spans="1:20" ht="15.75" customHeight="1" x14ac:dyDescent="0.25">
      <c r="A904" s="1"/>
      <c r="B904" s="21"/>
      <c r="C904" s="21"/>
      <c r="D904" s="20"/>
      <c r="E904" s="20"/>
      <c r="F904" s="20"/>
      <c r="G904" s="20"/>
      <c r="H904" s="1"/>
      <c r="I904" s="1"/>
      <c r="J904" s="1"/>
      <c r="K904" s="1"/>
      <c r="L904" s="1"/>
      <c r="M904" s="1"/>
      <c r="N904" s="1"/>
      <c r="O904" s="1"/>
      <c r="P904" s="1"/>
      <c r="Q904" s="1"/>
      <c r="R904" s="1"/>
      <c r="S904" s="1"/>
      <c r="T904" s="1"/>
    </row>
    <row r="905" spans="1:20" ht="15.75" customHeight="1" x14ac:dyDescent="0.25">
      <c r="A905" s="1"/>
      <c r="B905" s="21"/>
      <c r="C905" s="21"/>
      <c r="D905" s="20"/>
      <c r="E905" s="20"/>
      <c r="F905" s="20"/>
      <c r="G905" s="20"/>
      <c r="H905" s="1"/>
      <c r="I905" s="1"/>
      <c r="J905" s="1"/>
      <c r="K905" s="1"/>
      <c r="L905" s="1"/>
      <c r="M905" s="1"/>
      <c r="N905" s="1"/>
      <c r="O905" s="1"/>
      <c r="P905" s="1"/>
      <c r="Q905" s="1"/>
      <c r="R905" s="1"/>
      <c r="S905" s="1"/>
      <c r="T905" s="1"/>
    </row>
    <row r="906" spans="1:20" ht="15.75" customHeight="1" x14ac:dyDescent="0.25">
      <c r="A906" s="1"/>
      <c r="B906" s="21"/>
      <c r="C906" s="21"/>
      <c r="D906" s="20"/>
      <c r="E906" s="20"/>
      <c r="F906" s="20"/>
      <c r="G906" s="20"/>
      <c r="H906" s="1"/>
      <c r="I906" s="1"/>
      <c r="J906" s="1"/>
      <c r="K906" s="1"/>
      <c r="L906" s="1"/>
      <c r="M906" s="1"/>
      <c r="N906" s="1"/>
      <c r="O906" s="1"/>
      <c r="P906" s="1"/>
      <c r="Q906" s="1"/>
      <c r="R906" s="1"/>
      <c r="S906" s="1"/>
      <c r="T906" s="1"/>
    </row>
    <row r="907" spans="1:20" ht="15.75" customHeight="1" x14ac:dyDescent="0.25">
      <c r="A907" s="1"/>
      <c r="B907" s="21"/>
      <c r="C907" s="21"/>
      <c r="D907" s="20"/>
      <c r="E907" s="20"/>
      <c r="F907" s="20"/>
      <c r="G907" s="20"/>
      <c r="H907" s="1"/>
      <c r="I907" s="1"/>
      <c r="J907" s="1"/>
      <c r="K907" s="1"/>
      <c r="L907" s="1"/>
      <c r="M907" s="1"/>
      <c r="N907" s="1"/>
      <c r="O907" s="1"/>
      <c r="P907" s="1"/>
      <c r="Q907" s="1"/>
      <c r="R907" s="1"/>
      <c r="S907" s="1"/>
      <c r="T907" s="1"/>
    </row>
    <row r="908" spans="1:20" ht="15.75" customHeight="1" x14ac:dyDescent="0.25">
      <c r="A908" s="1"/>
      <c r="B908" s="21"/>
      <c r="C908" s="21"/>
      <c r="D908" s="20"/>
      <c r="E908" s="20"/>
      <c r="F908" s="20"/>
      <c r="G908" s="20"/>
      <c r="H908" s="1"/>
      <c r="I908" s="1"/>
      <c r="J908" s="1"/>
      <c r="K908" s="1"/>
      <c r="L908" s="1"/>
      <c r="M908" s="1"/>
      <c r="N908" s="1"/>
      <c r="O908" s="1"/>
      <c r="P908" s="1"/>
      <c r="Q908" s="1"/>
      <c r="R908" s="1"/>
      <c r="S908" s="1"/>
      <c r="T908" s="1"/>
    </row>
    <row r="909" spans="1:20" ht="15.75" customHeight="1" x14ac:dyDescent="0.25">
      <c r="A909" s="1"/>
      <c r="B909" s="21"/>
      <c r="C909" s="21"/>
      <c r="D909" s="20"/>
      <c r="E909" s="20"/>
      <c r="F909" s="20"/>
      <c r="G909" s="20"/>
      <c r="H909" s="1"/>
      <c r="I909" s="1"/>
      <c r="J909" s="1"/>
      <c r="K909" s="1"/>
      <c r="L909" s="1"/>
      <c r="M909" s="1"/>
      <c r="N909" s="1"/>
      <c r="O909" s="1"/>
      <c r="P909" s="1"/>
      <c r="Q909" s="1"/>
      <c r="R909" s="1"/>
      <c r="S909" s="1"/>
      <c r="T909" s="1"/>
    </row>
    <row r="910" spans="1:20" ht="15.75" customHeight="1" x14ac:dyDescent="0.25">
      <c r="A910" s="1"/>
      <c r="B910" s="21"/>
      <c r="C910" s="21"/>
      <c r="D910" s="20"/>
      <c r="E910" s="20"/>
      <c r="F910" s="20"/>
      <c r="G910" s="20"/>
      <c r="H910" s="1"/>
      <c r="I910" s="1"/>
      <c r="J910" s="1"/>
      <c r="K910" s="1"/>
      <c r="L910" s="1"/>
      <c r="M910" s="1"/>
      <c r="N910" s="1"/>
      <c r="O910" s="1"/>
      <c r="P910" s="1"/>
      <c r="Q910" s="1"/>
      <c r="R910" s="1"/>
      <c r="S910" s="1"/>
      <c r="T910" s="1"/>
    </row>
    <row r="911" spans="1:20" ht="15.75" customHeight="1" x14ac:dyDescent="0.25">
      <c r="A911" s="1"/>
      <c r="B911" s="21"/>
      <c r="C911" s="21"/>
      <c r="D911" s="20"/>
      <c r="E911" s="20"/>
      <c r="F911" s="20"/>
      <c r="G911" s="20"/>
      <c r="H911" s="1"/>
      <c r="I911" s="1"/>
      <c r="J911" s="1"/>
      <c r="K911" s="1"/>
      <c r="L911" s="1"/>
      <c r="M911" s="1"/>
      <c r="N911" s="1"/>
      <c r="O911" s="1"/>
      <c r="P911" s="1"/>
      <c r="Q911" s="1"/>
      <c r="R911" s="1"/>
      <c r="S911" s="1"/>
      <c r="T911" s="1"/>
    </row>
    <row r="912" spans="1:20" ht="15.75" customHeight="1" x14ac:dyDescent="0.25">
      <c r="A912" s="1"/>
      <c r="B912" s="21"/>
      <c r="C912" s="21"/>
      <c r="D912" s="20"/>
      <c r="E912" s="20"/>
      <c r="F912" s="20"/>
      <c r="G912" s="20"/>
      <c r="H912" s="1"/>
      <c r="I912" s="1"/>
      <c r="J912" s="1"/>
      <c r="K912" s="1"/>
      <c r="L912" s="1"/>
      <c r="M912" s="1"/>
      <c r="N912" s="1"/>
      <c r="O912" s="1"/>
      <c r="P912" s="1"/>
      <c r="Q912" s="1"/>
      <c r="R912" s="1"/>
      <c r="S912" s="1"/>
      <c r="T912" s="1"/>
    </row>
    <row r="913" spans="1:20" ht="15.75" customHeight="1" x14ac:dyDescent="0.25">
      <c r="A913" s="1"/>
      <c r="B913" s="21"/>
      <c r="C913" s="21"/>
      <c r="D913" s="20"/>
      <c r="E913" s="20"/>
      <c r="F913" s="20"/>
      <c r="G913" s="20"/>
      <c r="H913" s="1"/>
      <c r="I913" s="1"/>
      <c r="J913" s="1"/>
      <c r="K913" s="1"/>
      <c r="L913" s="1"/>
      <c r="M913" s="1"/>
      <c r="N913" s="1"/>
      <c r="O913" s="1"/>
      <c r="P913" s="1"/>
      <c r="Q913" s="1"/>
      <c r="R913" s="1"/>
      <c r="S913" s="1"/>
      <c r="T913" s="1"/>
    </row>
    <row r="914" spans="1:20" ht="15.75" customHeight="1" x14ac:dyDescent="0.25">
      <c r="A914" s="1"/>
      <c r="B914" s="21"/>
      <c r="C914" s="21"/>
      <c r="D914" s="20"/>
      <c r="E914" s="20"/>
      <c r="F914" s="20"/>
      <c r="G914" s="20"/>
      <c r="H914" s="1"/>
      <c r="I914" s="1"/>
      <c r="J914" s="1"/>
      <c r="K914" s="1"/>
      <c r="L914" s="1"/>
      <c r="M914" s="1"/>
      <c r="N914" s="1"/>
      <c r="O914" s="1"/>
      <c r="P914" s="1"/>
      <c r="Q914" s="1"/>
      <c r="R914" s="1"/>
      <c r="S914" s="1"/>
      <c r="T914" s="1"/>
    </row>
    <row r="915" spans="1:20" ht="15.75" customHeight="1" x14ac:dyDescent="0.25">
      <c r="A915" s="1"/>
      <c r="B915" s="21"/>
      <c r="C915" s="21"/>
      <c r="D915" s="20"/>
      <c r="E915" s="20"/>
      <c r="F915" s="20"/>
      <c r="G915" s="20"/>
      <c r="H915" s="1"/>
      <c r="I915" s="1"/>
      <c r="J915" s="1"/>
      <c r="K915" s="1"/>
      <c r="L915" s="1"/>
      <c r="M915" s="1"/>
      <c r="N915" s="1"/>
      <c r="O915" s="1"/>
      <c r="P915" s="1"/>
      <c r="Q915" s="1"/>
      <c r="R915" s="1"/>
      <c r="S915" s="1"/>
      <c r="T915" s="1"/>
    </row>
    <row r="916" spans="1:20" ht="15.75" customHeight="1" x14ac:dyDescent="0.25">
      <c r="A916" s="1"/>
      <c r="B916" s="21"/>
      <c r="C916" s="21"/>
      <c r="D916" s="20"/>
      <c r="E916" s="20"/>
      <c r="F916" s="20"/>
      <c r="G916" s="20"/>
      <c r="H916" s="1"/>
      <c r="I916" s="1"/>
      <c r="J916" s="1"/>
      <c r="K916" s="1"/>
      <c r="L916" s="1"/>
      <c r="M916" s="1"/>
      <c r="N916" s="1"/>
      <c r="O916" s="1"/>
      <c r="P916" s="1"/>
      <c r="Q916" s="1"/>
      <c r="R916" s="1"/>
      <c r="S916" s="1"/>
      <c r="T916" s="1"/>
    </row>
    <row r="917" spans="1:20" ht="15.75" customHeight="1" x14ac:dyDescent="0.25">
      <c r="A917" s="1"/>
      <c r="B917" s="21"/>
      <c r="C917" s="21"/>
      <c r="D917" s="20"/>
      <c r="E917" s="20"/>
      <c r="F917" s="20"/>
      <c r="G917" s="20"/>
      <c r="H917" s="1"/>
      <c r="I917" s="1"/>
      <c r="J917" s="1"/>
      <c r="K917" s="1"/>
      <c r="L917" s="1"/>
      <c r="M917" s="1"/>
      <c r="N917" s="1"/>
      <c r="O917" s="1"/>
      <c r="P917" s="1"/>
      <c r="Q917" s="1"/>
      <c r="R917" s="1"/>
      <c r="S917" s="1"/>
      <c r="T917" s="1"/>
    </row>
    <row r="918" spans="1:20" ht="15.75" customHeight="1" x14ac:dyDescent="0.25">
      <c r="A918" s="1"/>
      <c r="B918" s="21"/>
      <c r="C918" s="21"/>
      <c r="D918" s="20"/>
      <c r="E918" s="20"/>
      <c r="F918" s="20"/>
      <c r="G918" s="20"/>
      <c r="H918" s="1"/>
      <c r="I918" s="1"/>
      <c r="J918" s="1"/>
      <c r="K918" s="1"/>
      <c r="L918" s="1"/>
      <c r="M918" s="1"/>
      <c r="N918" s="1"/>
      <c r="O918" s="1"/>
      <c r="P918" s="1"/>
      <c r="Q918" s="1"/>
      <c r="R918" s="1"/>
      <c r="S918" s="1"/>
      <c r="T918" s="1"/>
    </row>
    <row r="919" spans="1:20" ht="15.75" customHeight="1" x14ac:dyDescent="0.25">
      <c r="A919" s="1"/>
      <c r="B919" s="21"/>
      <c r="C919" s="21"/>
      <c r="D919" s="20"/>
      <c r="E919" s="20"/>
      <c r="F919" s="20"/>
      <c r="G919" s="20"/>
      <c r="H919" s="1"/>
      <c r="I919" s="1"/>
      <c r="J919" s="1"/>
      <c r="K919" s="1"/>
      <c r="L919" s="1"/>
      <c r="M919" s="1"/>
      <c r="N919" s="1"/>
      <c r="O919" s="1"/>
      <c r="P919" s="1"/>
      <c r="Q919" s="1"/>
      <c r="R919" s="1"/>
      <c r="S919" s="1"/>
      <c r="T919" s="1"/>
    </row>
    <row r="920" spans="1:20" ht="15.75" customHeight="1" x14ac:dyDescent="0.25">
      <c r="A920" s="1"/>
      <c r="B920" s="21"/>
      <c r="C920" s="21"/>
      <c r="D920" s="20"/>
      <c r="E920" s="20"/>
      <c r="F920" s="20"/>
      <c r="G920" s="20"/>
      <c r="H920" s="1"/>
      <c r="I920" s="1"/>
      <c r="J920" s="1"/>
      <c r="K920" s="1"/>
      <c r="L920" s="1"/>
      <c r="M920" s="1"/>
      <c r="N920" s="1"/>
      <c r="O920" s="1"/>
      <c r="P920" s="1"/>
      <c r="Q920" s="1"/>
      <c r="R920" s="1"/>
      <c r="S920" s="1"/>
      <c r="T920" s="1"/>
    </row>
    <row r="921" spans="1:20" ht="15.75" customHeight="1" x14ac:dyDescent="0.25">
      <c r="A921" s="1"/>
      <c r="B921" s="21"/>
      <c r="C921" s="21"/>
      <c r="D921" s="20"/>
      <c r="E921" s="20"/>
      <c r="F921" s="20"/>
      <c r="G921" s="20"/>
      <c r="H921" s="1"/>
      <c r="I921" s="1"/>
      <c r="J921" s="1"/>
      <c r="K921" s="1"/>
      <c r="L921" s="1"/>
      <c r="M921" s="1"/>
      <c r="N921" s="1"/>
      <c r="O921" s="1"/>
      <c r="P921" s="1"/>
      <c r="Q921" s="1"/>
      <c r="R921" s="1"/>
      <c r="S921" s="1"/>
      <c r="T921" s="1"/>
    </row>
    <row r="922" spans="1:20" ht="15.75" customHeight="1" x14ac:dyDescent="0.25">
      <c r="A922" s="1"/>
      <c r="B922" s="21"/>
      <c r="C922" s="21"/>
      <c r="D922" s="20"/>
      <c r="E922" s="20"/>
      <c r="F922" s="20"/>
      <c r="G922" s="20"/>
      <c r="H922" s="1"/>
      <c r="I922" s="1"/>
      <c r="J922" s="1"/>
      <c r="K922" s="1"/>
      <c r="L922" s="1"/>
      <c r="M922" s="1"/>
      <c r="N922" s="1"/>
      <c r="O922" s="1"/>
      <c r="P922" s="1"/>
      <c r="Q922" s="1"/>
      <c r="R922" s="1"/>
      <c r="S922" s="1"/>
      <c r="T922" s="1"/>
    </row>
    <row r="923" spans="1:20" ht="15.75" customHeight="1" x14ac:dyDescent="0.25">
      <c r="A923" s="1"/>
      <c r="B923" s="21"/>
      <c r="C923" s="21"/>
      <c r="D923" s="20"/>
      <c r="E923" s="20"/>
      <c r="F923" s="20"/>
      <c r="G923" s="20"/>
      <c r="H923" s="1"/>
      <c r="I923" s="1"/>
      <c r="J923" s="1"/>
      <c r="K923" s="1"/>
      <c r="L923" s="1"/>
      <c r="M923" s="1"/>
      <c r="N923" s="1"/>
      <c r="O923" s="1"/>
      <c r="P923" s="1"/>
      <c r="Q923" s="1"/>
      <c r="R923" s="1"/>
      <c r="S923" s="1"/>
      <c r="T923" s="1"/>
    </row>
    <row r="924" spans="1:20" ht="15.75" customHeight="1" x14ac:dyDescent="0.25">
      <c r="A924" s="1"/>
      <c r="B924" s="21"/>
      <c r="C924" s="21"/>
      <c r="D924" s="20"/>
      <c r="E924" s="20"/>
      <c r="F924" s="20"/>
      <c r="G924" s="20"/>
      <c r="H924" s="1"/>
      <c r="I924" s="1"/>
      <c r="J924" s="1"/>
      <c r="K924" s="1"/>
      <c r="L924" s="1"/>
      <c r="M924" s="1"/>
      <c r="N924" s="1"/>
      <c r="O924" s="1"/>
      <c r="P924" s="1"/>
      <c r="Q924" s="1"/>
      <c r="R924" s="1"/>
      <c r="S924" s="1"/>
      <c r="T924" s="1"/>
    </row>
    <row r="925" spans="1:20" ht="15.75" customHeight="1" x14ac:dyDescent="0.25">
      <c r="A925" s="1"/>
      <c r="B925" s="21"/>
      <c r="C925" s="21"/>
      <c r="D925" s="20"/>
      <c r="E925" s="20"/>
      <c r="F925" s="20"/>
      <c r="G925" s="20"/>
      <c r="H925" s="1"/>
      <c r="I925" s="1"/>
      <c r="J925" s="1"/>
      <c r="K925" s="1"/>
      <c r="L925" s="1"/>
      <c r="M925" s="1"/>
      <c r="N925" s="1"/>
      <c r="O925" s="1"/>
      <c r="P925" s="1"/>
      <c r="Q925" s="1"/>
      <c r="R925" s="1"/>
      <c r="S925" s="1"/>
      <c r="T925" s="1"/>
    </row>
    <row r="926" spans="1:20" ht="15.75" customHeight="1" x14ac:dyDescent="0.25">
      <c r="A926" s="1"/>
      <c r="B926" s="21"/>
      <c r="C926" s="21"/>
      <c r="D926" s="20"/>
      <c r="E926" s="20"/>
      <c r="F926" s="20"/>
      <c r="G926" s="20"/>
      <c r="H926" s="1"/>
      <c r="I926" s="1"/>
      <c r="J926" s="1"/>
      <c r="K926" s="1"/>
      <c r="L926" s="1"/>
      <c r="M926" s="1"/>
      <c r="N926" s="1"/>
      <c r="O926" s="1"/>
      <c r="P926" s="1"/>
      <c r="Q926" s="1"/>
      <c r="R926" s="1"/>
      <c r="S926" s="1"/>
      <c r="T926" s="1"/>
    </row>
    <row r="927" spans="1:20" ht="15.75" customHeight="1" x14ac:dyDescent="0.25">
      <c r="A927" s="1"/>
      <c r="B927" s="21"/>
      <c r="C927" s="21"/>
      <c r="D927" s="20"/>
      <c r="E927" s="20"/>
      <c r="F927" s="20"/>
      <c r="G927" s="20"/>
      <c r="H927" s="1"/>
      <c r="I927" s="1"/>
      <c r="J927" s="1"/>
      <c r="K927" s="1"/>
      <c r="L927" s="1"/>
      <c r="M927" s="1"/>
      <c r="N927" s="1"/>
      <c r="O927" s="1"/>
      <c r="P927" s="1"/>
      <c r="Q927" s="1"/>
      <c r="R927" s="1"/>
      <c r="S927" s="1"/>
      <c r="T927" s="1"/>
    </row>
    <row r="928" spans="1:20" ht="15.75" customHeight="1" x14ac:dyDescent="0.25">
      <c r="A928" s="1"/>
      <c r="B928" s="21"/>
      <c r="C928" s="21"/>
      <c r="D928" s="20"/>
      <c r="E928" s="20"/>
      <c r="F928" s="20"/>
      <c r="G928" s="20"/>
      <c r="H928" s="1"/>
      <c r="I928" s="1"/>
      <c r="J928" s="1"/>
      <c r="K928" s="1"/>
      <c r="L928" s="1"/>
      <c r="M928" s="1"/>
      <c r="N928" s="1"/>
      <c r="O928" s="1"/>
      <c r="P928" s="1"/>
      <c r="Q928" s="1"/>
      <c r="R928" s="1"/>
      <c r="S928" s="1"/>
      <c r="T928" s="1"/>
    </row>
    <row r="929" spans="1:20" ht="15.75" customHeight="1" x14ac:dyDescent="0.25">
      <c r="A929" s="1"/>
      <c r="B929" s="21"/>
      <c r="C929" s="21"/>
      <c r="D929" s="20"/>
      <c r="E929" s="20"/>
      <c r="F929" s="20"/>
      <c r="G929" s="20"/>
      <c r="H929" s="1"/>
      <c r="I929" s="1"/>
      <c r="J929" s="1"/>
      <c r="K929" s="1"/>
      <c r="L929" s="1"/>
      <c r="M929" s="1"/>
      <c r="N929" s="1"/>
      <c r="O929" s="1"/>
      <c r="P929" s="1"/>
      <c r="Q929" s="1"/>
      <c r="R929" s="1"/>
      <c r="S929" s="1"/>
      <c r="T929" s="1"/>
    </row>
    <row r="930" spans="1:20" ht="15.75" customHeight="1" x14ac:dyDescent="0.25">
      <c r="A930" s="1"/>
      <c r="B930" s="21"/>
      <c r="C930" s="21"/>
      <c r="D930" s="20"/>
      <c r="E930" s="20"/>
      <c r="F930" s="20"/>
      <c r="G930" s="20"/>
      <c r="H930" s="1"/>
      <c r="I930" s="1"/>
      <c r="J930" s="1"/>
      <c r="K930" s="1"/>
      <c r="L930" s="1"/>
      <c r="M930" s="1"/>
      <c r="N930" s="1"/>
      <c r="O930" s="1"/>
      <c r="P930" s="1"/>
      <c r="Q930" s="1"/>
      <c r="R930" s="1"/>
      <c r="S930" s="1"/>
      <c r="T930" s="1"/>
    </row>
    <row r="931" spans="1:20" ht="15.75" customHeight="1" x14ac:dyDescent="0.25">
      <c r="A931" s="1"/>
      <c r="B931" s="21"/>
      <c r="C931" s="21"/>
      <c r="D931" s="20"/>
      <c r="E931" s="20"/>
      <c r="F931" s="20"/>
      <c r="G931" s="20"/>
      <c r="H931" s="1"/>
      <c r="I931" s="1"/>
      <c r="J931" s="1"/>
      <c r="K931" s="1"/>
      <c r="L931" s="1"/>
      <c r="M931" s="1"/>
      <c r="N931" s="1"/>
      <c r="O931" s="1"/>
      <c r="P931" s="1"/>
      <c r="Q931" s="1"/>
      <c r="R931" s="1"/>
      <c r="S931" s="1"/>
      <c r="T931" s="1"/>
    </row>
    <row r="932" spans="1:20" ht="15.75" customHeight="1" x14ac:dyDescent="0.25">
      <c r="A932" s="1"/>
      <c r="B932" s="21"/>
      <c r="C932" s="21"/>
      <c r="D932" s="20"/>
      <c r="E932" s="20"/>
      <c r="F932" s="20"/>
      <c r="G932" s="20"/>
      <c r="H932" s="1"/>
      <c r="I932" s="1"/>
      <c r="J932" s="1"/>
      <c r="K932" s="1"/>
      <c r="L932" s="1"/>
      <c r="M932" s="1"/>
      <c r="N932" s="1"/>
      <c r="O932" s="1"/>
      <c r="P932" s="1"/>
      <c r="Q932" s="1"/>
      <c r="R932" s="1"/>
      <c r="S932" s="1"/>
      <c r="T932" s="1"/>
    </row>
    <row r="933" spans="1:20" ht="15.75" customHeight="1" x14ac:dyDescent="0.25">
      <c r="A933" s="1"/>
      <c r="B933" s="21"/>
      <c r="C933" s="21"/>
      <c r="D933" s="20"/>
      <c r="E933" s="20"/>
      <c r="F933" s="20"/>
      <c r="G933" s="20"/>
      <c r="H933" s="1"/>
      <c r="I933" s="1"/>
      <c r="J933" s="1"/>
      <c r="K933" s="1"/>
      <c r="L933" s="1"/>
      <c r="M933" s="1"/>
      <c r="N933" s="1"/>
      <c r="O933" s="1"/>
      <c r="P933" s="1"/>
      <c r="Q933" s="1"/>
      <c r="R933" s="1"/>
      <c r="S933" s="1"/>
      <c r="T933" s="1"/>
    </row>
    <row r="934" spans="1:20" ht="15.75" customHeight="1" x14ac:dyDescent="0.25">
      <c r="A934" s="1"/>
      <c r="B934" s="21"/>
      <c r="C934" s="21"/>
      <c r="D934" s="20"/>
      <c r="E934" s="20"/>
      <c r="F934" s="20"/>
      <c r="G934" s="20"/>
      <c r="H934" s="1"/>
      <c r="I934" s="1"/>
      <c r="J934" s="1"/>
      <c r="K934" s="1"/>
      <c r="L934" s="1"/>
      <c r="M934" s="1"/>
      <c r="N934" s="1"/>
      <c r="O934" s="1"/>
      <c r="P934" s="1"/>
      <c r="Q934" s="1"/>
      <c r="R934" s="1"/>
      <c r="S934" s="1"/>
      <c r="T934" s="1"/>
    </row>
    <row r="935" spans="1:20" ht="15.75" customHeight="1" x14ac:dyDescent="0.25">
      <c r="A935" s="1"/>
      <c r="B935" s="21"/>
      <c r="C935" s="21"/>
      <c r="D935" s="20"/>
      <c r="E935" s="20"/>
      <c r="F935" s="20"/>
      <c r="G935" s="20"/>
      <c r="H935" s="1"/>
      <c r="I935" s="1"/>
      <c r="J935" s="1"/>
      <c r="K935" s="1"/>
      <c r="L935" s="1"/>
      <c r="M935" s="1"/>
      <c r="N935" s="1"/>
      <c r="O935" s="1"/>
      <c r="P935" s="1"/>
      <c r="Q935" s="1"/>
      <c r="R935" s="1"/>
      <c r="S935" s="1"/>
      <c r="T935" s="1"/>
    </row>
    <row r="936" spans="1:20" ht="15.75" customHeight="1" x14ac:dyDescent="0.25">
      <c r="A936" s="1"/>
      <c r="B936" s="21"/>
      <c r="C936" s="21"/>
      <c r="D936" s="20"/>
      <c r="E936" s="20"/>
      <c r="F936" s="20"/>
      <c r="G936" s="20"/>
      <c r="H936" s="1"/>
      <c r="I936" s="1"/>
      <c r="J936" s="1"/>
      <c r="K936" s="1"/>
      <c r="L936" s="1"/>
      <c r="M936" s="1"/>
      <c r="N936" s="1"/>
      <c r="O936" s="1"/>
      <c r="P936" s="1"/>
      <c r="Q936" s="1"/>
      <c r="R936" s="1"/>
      <c r="S936" s="1"/>
      <c r="T936" s="1"/>
    </row>
    <row r="937" spans="1:20" ht="15.75" customHeight="1" x14ac:dyDescent="0.25">
      <c r="A937" s="1"/>
      <c r="B937" s="21"/>
      <c r="C937" s="21"/>
      <c r="D937" s="20"/>
      <c r="E937" s="20"/>
      <c r="F937" s="20"/>
      <c r="G937" s="20"/>
      <c r="H937" s="1"/>
      <c r="I937" s="1"/>
      <c r="J937" s="1"/>
      <c r="K937" s="1"/>
      <c r="L937" s="1"/>
      <c r="M937" s="1"/>
      <c r="N937" s="1"/>
      <c r="O937" s="1"/>
      <c r="P937" s="1"/>
      <c r="Q937" s="1"/>
      <c r="R937" s="1"/>
      <c r="S937" s="1"/>
      <c r="T937" s="1"/>
    </row>
    <row r="938" spans="1:20" ht="15.75" customHeight="1" x14ac:dyDescent="0.25">
      <c r="A938" s="1"/>
      <c r="B938" s="21"/>
      <c r="C938" s="21"/>
      <c r="D938" s="20"/>
      <c r="E938" s="20"/>
      <c r="F938" s="20"/>
      <c r="G938" s="20"/>
      <c r="H938" s="1"/>
      <c r="I938" s="1"/>
      <c r="J938" s="1"/>
      <c r="K938" s="1"/>
      <c r="L938" s="1"/>
      <c r="M938" s="1"/>
      <c r="N938" s="1"/>
      <c r="O938" s="1"/>
      <c r="P938" s="1"/>
      <c r="Q938" s="1"/>
      <c r="R938" s="1"/>
      <c r="S938" s="1"/>
      <c r="T938" s="1"/>
    </row>
    <row r="939" spans="1:20" ht="15.75" customHeight="1" x14ac:dyDescent="0.25">
      <c r="A939" s="1"/>
      <c r="B939" s="21"/>
      <c r="C939" s="21"/>
      <c r="D939" s="20"/>
      <c r="E939" s="20"/>
      <c r="F939" s="20"/>
      <c r="G939" s="20"/>
      <c r="H939" s="1"/>
      <c r="I939" s="1"/>
      <c r="J939" s="1"/>
      <c r="K939" s="1"/>
      <c r="L939" s="1"/>
      <c r="M939" s="1"/>
      <c r="N939" s="1"/>
      <c r="O939" s="1"/>
      <c r="P939" s="1"/>
      <c r="Q939" s="1"/>
      <c r="R939" s="1"/>
      <c r="S939" s="1"/>
      <c r="T939" s="1"/>
    </row>
    <row r="940" spans="1:20" ht="15.75" customHeight="1" x14ac:dyDescent="0.25">
      <c r="A940" s="1"/>
      <c r="B940" s="21"/>
      <c r="C940" s="21"/>
      <c r="D940" s="20"/>
      <c r="E940" s="20"/>
      <c r="F940" s="20"/>
      <c r="G940" s="20"/>
      <c r="H940" s="1"/>
      <c r="I940" s="1"/>
      <c r="J940" s="1"/>
      <c r="K940" s="1"/>
      <c r="L940" s="1"/>
      <c r="M940" s="1"/>
      <c r="N940" s="1"/>
      <c r="O940" s="1"/>
      <c r="P940" s="1"/>
      <c r="Q940" s="1"/>
      <c r="R940" s="1"/>
      <c r="S940" s="1"/>
      <c r="T940" s="1"/>
    </row>
    <row r="941" spans="1:20" ht="15.75" customHeight="1" x14ac:dyDescent="0.25">
      <c r="A941" s="1"/>
      <c r="B941" s="21"/>
      <c r="C941" s="21"/>
      <c r="D941" s="20"/>
      <c r="E941" s="20"/>
      <c r="F941" s="20"/>
      <c r="G941" s="20"/>
      <c r="H941" s="1"/>
      <c r="I941" s="1"/>
      <c r="J941" s="1"/>
      <c r="K941" s="1"/>
      <c r="L941" s="1"/>
      <c r="M941" s="1"/>
      <c r="N941" s="1"/>
      <c r="O941" s="1"/>
      <c r="P941" s="1"/>
      <c r="Q941" s="1"/>
      <c r="R941" s="1"/>
      <c r="S941" s="1"/>
      <c r="T941" s="1"/>
    </row>
    <row r="942" spans="1:20" ht="15.75" customHeight="1" x14ac:dyDescent="0.25">
      <c r="A942" s="1"/>
      <c r="B942" s="21"/>
      <c r="C942" s="21"/>
      <c r="D942" s="20"/>
      <c r="E942" s="20"/>
      <c r="F942" s="20"/>
      <c r="G942" s="20"/>
      <c r="H942" s="1"/>
      <c r="I942" s="1"/>
      <c r="J942" s="1"/>
      <c r="K942" s="1"/>
      <c r="L942" s="1"/>
      <c r="M942" s="1"/>
      <c r="N942" s="1"/>
      <c r="O942" s="1"/>
      <c r="P942" s="1"/>
      <c r="Q942" s="1"/>
      <c r="R942" s="1"/>
      <c r="S942" s="1"/>
      <c r="T942" s="1"/>
    </row>
    <row r="943" spans="1:20" ht="15.75" customHeight="1" x14ac:dyDescent="0.25">
      <c r="A943" s="1"/>
      <c r="B943" s="21"/>
      <c r="C943" s="21"/>
      <c r="D943" s="20"/>
      <c r="E943" s="20"/>
      <c r="F943" s="20"/>
      <c r="G943" s="20"/>
      <c r="H943" s="1"/>
      <c r="I943" s="1"/>
      <c r="J943" s="1"/>
      <c r="K943" s="1"/>
      <c r="L943" s="1"/>
      <c r="M943" s="1"/>
      <c r="N943" s="1"/>
      <c r="O943" s="1"/>
      <c r="P943" s="1"/>
      <c r="Q943" s="1"/>
      <c r="R943" s="1"/>
      <c r="S943" s="1"/>
      <c r="T943" s="1"/>
    </row>
    <row r="944" spans="1:20" ht="15.75" customHeight="1" x14ac:dyDescent="0.25">
      <c r="A944" s="1"/>
      <c r="B944" s="21"/>
      <c r="C944" s="21"/>
      <c r="D944" s="20"/>
      <c r="E944" s="20"/>
      <c r="F944" s="20"/>
      <c r="G944" s="20"/>
      <c r="H944" s="1"/>
      <c r="I944" s="1"/>
      <c r="J944" s="1"/>
      <c r="K944" s="1"/>
      <c r="L944" s="1"/>
      <c r="M944" s="1"/>
      <c r="N944" s="1"/>
      <c r="O944" s="1"/>
      <c r="P944" s="1"/>
      <c r="Q944" s="1"/>
      <c r="R944" s="1"/>
      <c r="S944" s="1"/>
      <c r="T944" s="1"/>
    </row>
    <row r="945" spans="1:20" ht="15.75" customHeight="1" x14ac:dyDescent="0.25">
      <c r="A945" s="1"/>
      <c r="B945" s="21"/>
      <c r="C945" s="21"/>
      <c r="D945" s="20"/>
      <c r="E945" s="20"/>
      <c r="F945" s="20"/>
      <c r="G945" s="20"/>
      <c r="H945" s="1"/>
      <c r="I945" s="1"/>
      <c r="J945" s="1"/>
      <c r="K945" s="1"/>
      <c r="L945" s="1"/>
      <c r="M945" s="1"/>
      <c r="N945" s="1"/>
      <c r="O945" s="1"/>
      <c r="P945" s="1"/>
      <c r="Q945" s="1"/>
      <c r="R945" s="1"/>
      <c r="S945" s="1"/>
      <c r="T945" s="1"/>
    </row>
    <row r="946" spans="1:20" ht="15.75" customHeight="1" x14ac:dyDescent="0.25">
      <c r="A946" s="1"/>
      <c r="B946" s="21"/>
      <c r="C946" s="21"/>
      <c r="D946" s="20"/>
      <c r="E946" s="20"/>
      <c r="F946" s="20"/>
      <c r="G946" s="20"/>
      <c r="H946" s="1"/>
      <c r="I946" s="1"/>
      <c r="J946" s="1"/>
      <c r="K946" s="1"/>
      <c r="L946" s="1"/>
      <c r="M946" s="1"/>
      <c r="N946" s="1"/>
      <c r="O946" s="1"/>
      <c r="P946" s="1"/>
      <c r="Q946" s="1"/>
      <c r="R946" s="1"/>
      <c r="S946" s="1"/>
      <c r="T946" s="1"/>
    </row>
    <row r="947" spans="1:20" ht="15.75" customHeight="1" x14ac:dyDescent="0.25">
      <c r="A947" s="1"/>
      <c r="B947" s="21"/>
      <c r="C947" s="21"/>
      <c r="D947" s="20"/>
      <c r="E947" s="20"/>
      <c r="F947" s="20"/>
      <c r="G947" s="20"/>
      <c r="H947" s="1"/>
      <c r="I947" s="1"/>
      <c r="J947" s="1"/>
      <c r="K947" s="1"/>
      <c r="L947" s="1"/>
      <c r="M947" s="1"/>
      <c r="N947" s="1"/>
      <c r="O947" s="1"/>
      <c r="P947" s="1"/>
      <c r="Q947" s="1"/>
      <c r="R947" s="1"/>
      <c r="S947" s="1"/>
      <c r="T947" s="1"/>
    </row>
    <row r="948" spans="1:20" ht="15.75" customHeight="1" x14ac:dyDescent="0.25">
      <c r="A948" s="1"/>
      <c r="B948" s="21"/>
      <c r="C948" s="21"/>
      <c r="D948" s="20"/>
      <c r="E948" s="20"/>
      <c r="F948" s="20"/>
      <c r="G948" s="20"/>
      <c r="H948" s="1"/>
      <c r="I948" s="1"/>
      <c r="J948" s="1"/>
      <c r="K948" s="1"/>
      <c r="L948" s="1"/>
      <c r="M948" s="1"/>
      <c r="N948" s="1"/>
      <c r="O948" s="1"/>
      <c r="P948" s="1"/>
      <c r="Q948" s="1"/>
      <c r="R948" s="1"/>
      <c r="S948" s="1"/>
      <c r="T948" s="1"/>
    </row>
    <row r="949" spans="1:20" ht="15.75" customHeight="1" x14ac:dyDescent="0.25">
      <c r="A949" s="1"/>
      <c r="B949" s="21"/>
      <c r="C949" s="21"/>
      <c r="D949" s="20"/>
      <c r="E949" s="20"/>
      <c r="F949" s="20"/>
      <c r="G949" s="20"/>
      <c r="H949" s="1"/>
      <c r="I949" s="1"/>
      <c r="J949" s="1"/>
      <c r="K949" s="1"/>
      <c r="L949" s="1"/>
      <c r="M949" s="1"/>
      <c r="N949" s="1"/>
      <c r="O949" s="1"/>
      <c r="P949" s="1"/>
      <c r="Q949" s="1"/>
      <c r="R949" s="1"/>
      <c r="S949" s="1"/>
      <c r="T949" s="1"/>
    </row>
    <row r="950" spans="1:20" ht="15.75" customHeight="1" x14ac:dyDescent="0.25">
      <c r="A950" s="1"/>
      <c r="B950" s="21"/>
      <c r="C950" s="21"/>
      <c r="D950" s="20"/>
      <c r="E950" s="20"/>
      <c r="F950" s="20"/>
      <c r="G950" s="20"/>
      <c r="H950" s="1"/>
      <c r="I950" s="1"/>
      <c r="J950" s="1"/>
      <c r="K950" s="1"/>
      <c r="L950" s="1"/>
      <c r="M950" s="1"/>
      <c r="N950" s="1"/>
      <c r="O950" s="1"/>
      <c r="P950" s="1"/>
      <c r="Q950" s="1"/>
      <c r="R950" s="1"/>
      <c r="S950" s="1"/>
      <c r="T950" s="1"/>
    </row>
    <row r="951" spans="1:20" ht="15.75" customHeight="1" x14ac:dyDescent="0.25">
      <c r="A951" s="1"/>
      <c r="B951" s="21"/>
      <c r="C951" s="21"/>
      <c r="D951" s="20"/>
      <c r="E951" s="20"/>
      <c r="F951" s="20"/>
      <c r="G951" s="20"/>
      <c r="H951" s="1"/>
      <c r="I951" s="1"/>
      <c r="J951" s="1"/>
      <c r="K951" s="1"/>
      <c r="L951" s="1"/>
      <c r="M951" s="1"/>
      <c r="N951" s="1"/>
      <c r="O951" s="1"/>
      <c r="P951" s="1"/>
      <c r="Q951" s="1"/>
      <c r="R951" s="1"/>
      <c r="S951" s="1"/>
      <c r="T951" s="1"/>
    </row>
    <row r="952" spans="1:20" ht="15.75" customHeight="1" x14ac:dyDescent="0.25">
      <c r="A952" s="1"/>
      <c r="B952" s="21"/>
      <c r="C952" s="21"/>
      <c r="D952" s="20"/>
      <c r="E952" s="20"/>
      <c r="F952" s="20"/>
      <c r="G952" s="20"/>
      <c r="H952" s="1"/>
      <c r="I952" s="1"/>
      <c r="J952" s="1"/>
      <c r="K952" s="1"/>
      <c r="L952" s="1"/>
      <c r="M952" s="1"/>
      <c r="N952" s="1"/>
      <c r="O952" s="1"/>
      <c r="P952" s="1"/>
      <c r="Q952" s="1"/>
      <c r="R952" s="1"/>
      <c r="S952" s="1"/>
      <c r="T952" s="1"/>
    </row>
    <row r="953" spans="1:20" ht="15.75" customHeight="1" x14ac:dyDescent="0.25">
      <c r="A953" s="1"/>
      <c r="B953" s="21"/>
      <c r="C953" s="21"/>
      <c r="D953" s="20"/>
      <c r="E953" s="20"/>
      <c r="F953" s="20"/>
      <c r="G953" s="20"/>
      <c r="H953" s="1"/>
      <c r="I953" s="1"/>
      <c r="J953" s="1"/>
      <c r="K953" s="1"/>
      <c r="L953" s="1"/>
      <c r="M953" s="1"/>
      <c r="N953" s="1"/>
      <c r="O953" s="1"/>
      <c r="P953" s="1"/>
      <c r="Q953" s="1"/>
      <c r="R953" s="1"/>
      <c r="S953" s="1"/>
      <c r="T953" s="1"/>
    </row>
    <row r="954" spans="1:20" ht="15.75" customHeight="1" x14ac:dyDescent="0.25">
      <c r="A954" s="1"/>
      <c r="B954" s="21"/>
      <c r="C954" s="21"/>
      <c r="D954" s="20"/>
      <c r="E954" s="20"/>
      <c r="F954" s="20"/>
      <c r="G954" s="20"/>
      <c r="H954" s="1"/>
      <c r="I954" s="1"/>
      <c r="J954" s="1"/>
      <c r="K954" s="1"/>
      <c r="L954" s="1"/>
      <c r="M954" s="1"/>
      <c r="N954" s="1"/>
      <c r="O954" s="1"/>
      <c r="P954" s="1"/>
      <c r="Q954" s="1"/>
      <c r="R954" s="1"/>
      <c r="S954" s="1"/>
      <c r="T954" s="1"/>
    </row>
    <row r="955" spans="1:20" ht="15.75" customHeight="1" x14ac:dyDescent="0.25">
      <c r="A955" s="1"/>
      <c r="B955" s="21"/>
      <c r="C955" s="21"/>
      <c r="D955" s="20"/>
      <c r="E955" s="20"/>
      <c r="F955" s="20"/>
      <c r="G955" s="20"/>
      <c r="H955" s="1"/>
      <c r="I955" s="1"/>
      <c r="J955" s="1"/>
      <c r="K955" s="1"/>
      <c r="L955" s="1"/>
      <c r="M955" s="1"/>
      <c r="N955" s="1"/>
      <c r="O955" s="1"/>
      <c r="P955" s="1"/>
      <c r="Q955" s="1"/>
      <c r="R955" s="1"/>
      <c r="S955" s="1"/>
      <c r="T955" s="1"/>
    </row>
    <row r="956" spans="1:20" ht="15.75" customHeight="1" x14ac:dyDescent="0.25">
      <c r="A956" s="1"/>
      <c r="B956" s="21"/>
      <c r="C956" s="21"/>
      <c r="D956" s="20"/>
      <c r="E956" s="20"/>
      <c r="F956" s="20"/>
      <c r="G956" s="20"/>
      <c r="H956" s="1"/>
      <c r="I956" s="1"/>
      <c r="J956" s="1"/>
      <c r="K956" s="1"/>
      <c r="L956" s="1"/>
      <c r="M956" s="1"/>
      <c r="N956" s="1"/>
      <c r="O956" s="1"/>
      <c r="P956" s="1"/>
      <c r="Q956" s="1"/>
      <c r="R956" s="1"/>
      <c r="S956" s="1"/>
      <c r="T956" s="1"/>
    </row>
    <row r="957" spans="1:20" ht="15.75" customHeight="1" x14ac:dyDescent="0.25">
      <c r="A957" s="1"/>
      <c r="B957" s="21"/>
      <c r="C957" s="21"/>
      <c r="D957" s="20"/>
      <c r="E957" s="20"/>
      <c r="F957" s="20"/>
      <c r="G957" s="20"/>
      <c r="H957" s="1"/>
      <c r="I957" s="1"/>
      <c r="J957" s="1"/>
      <c r="K957" s="1"/>
      <c r="L957" s="1"/>
      <c r="M957" s="1"/>
      <c r="N957" s="1"/>
      <c r="O957" s="1"/>
      <c r="P957" s="1"/>
      <c r="Q957" s="1"/>
      <c r="R957" s="1"/>
      <c r="S957" s="1"/>
      <c r="T957" s="1"/>
    </row>
    <row r="958" spans="1:20" ht="15.75" customHeight="1" x14ac:dyDescent="0.25">
      <c r="A958" s="1"/>
      <c r="B958" s="21"/>
      <c r="C958" s="21"/>
      <c r="D958" s="20"/>
      <c r="E958" s="20"/>
      <c r="F958" s="20"/>
      <c r="G958" s="20"/>
      <c r="H958" s="1"/>
      <c r="I958" s="1"/>
      <c r="J958" s="1"/>
      <c r="K958" s="1"/>
      <c r="L958" s="1"/>
      <c r="M958" s="1"/>
      <c r="N958" s="1"/>
      <c r="O958" s="1"/>
      <c r="P958" s="1"/>
      <c r="Q958" s="1"/>
      <c r="R958" s="1"/>
      <c r="S958" s="1"/>
      <c r="T958" s="1"/>
    </row>
    <row r="959" spans="1:20" ht="15.75" customHeight="1" x14ac:dyDescent="0.25">
      <c r="A959" s="1"/>
      <c r="B959" s="21"/>
      <c r="C959" s="21"/>
      <c r="D959" s="20"/>
      <c r="E959" s="20"/>
      <c r="F959" s="20"/>
      <c r="G959" s="20"/>
      <c r="H959" s="1"/>
      <c r="I959" s="1"/>
      <c r="J959" s="1"/>
      <c r="K959" s="1"/>
      <c r="L959" s="1"/>
      <c r="M959" s="1"/>
      <c r="N959" s="1"/>
      <c r="O959" s="1"/>
      <c r="P959" s="1"/>
      <c r="Q959" s="1"/>
      <c r="R959" s="1"/>
      <c r="S959" s="1"/>
      <c r="T959" s="1"/>
    </row>
    <row r="960" spans="1:20" ht="15.75" customHeight="1" x14ac:dyDescent="0.25">
      <c r="A960" s="1"/>
      <c r="B960" s="21"/>
      <c r="C960" s="21"/>
      <c r="D960" s="20"/>
      <c r="E960" s="20"/>
      <c r="F960" s="20"/>
      <c r="G960" s="20"/>
      <c r="H960" s="1"/>
      <c r="I960" s="1"/>
      <c r="J960" s="1"/>
      <c r="K960" s="1"/>
      <c r="L960" s="1"/>
      <c r="M960" s="1"/>
      <c r="N960" s="1"/>
      <c r="O960" s="1"/>
      <c r="P960" s="1"/>
      <c r="Q960" s="1"/>
      <c r="R960" s="1"/>
      <c r="S960" s="1"/>
      <c r="T960" s="1"/>
    </row>
    <row r="961" spans="1:20" ht="15.75" customHeight="1" x14ac:dyDescent="0.25">
      <c r="A961" s="1"/>
      <c r="B961" s="21"/>
      <c r="C961" s="21"/>
      <c r="D961" s="20"/>
      <c r="E961" s="20"/>
      <c r="F961" s="20"/>
      <c r="G961" s="20"/>
      <c r="H961" s="1"/>
      <c r="I961" s="1"/>
      <c r="J961" s="1"/>
      <c r="K961" s="1"/>
      <c r="L961" s="1"/>
      <c r="M961" s="1"/>
      <c r="N961" s="1"/>
      <c r="O961" s="1"/>
      <c r="P961" s="1"/>
      <c r="Q961" s="1"/>
      <c r="R961" s="1"/>
      <c r="S961" s="1"/>
      <c r="T961" s="1"/>
    </row>
    <row r="962" spans="1:20" ht="15.75" customHeight="1" x14ac:dyDescent="0.25">
      <c r="A962" s="1"/>
      <c r="B962" s="21"/>
      <c r="C962" s="21"/>
      <c r="D962" s="20"/>
      <c r="E962" s="20"/>
      <c r="F962" s="20"/>
      <c r="G962" s="20"/>
      <c r="H962" s="1"/>
      <c r="I962" s="1"/>
      <c r="J962" s="1"/>
      <c r="K962" s="1"/>
      <c r="L962" s="1"/>
      <c r="M962" s="1"/>
      <c r="N962" s="1"/>
      <c r="O962" s="1"/>
      <c r="P962" s="1"/>
      <c r="Q962" s="1"/>
      <c r="R962" s="1"/>
      <c r="S962" s="1"/>
      <c r="T962" s="1"/>
    </row>
    <row r="963" spans="1:20" ht="15.75" customHeight="1" x14ac:dyDescent="0.25">
      <c r="A963" s="1"/>
      <c r="B963" s="21"/>
      <c r="C963" s="21"/>
      <c r="D963" s="20"/>
      <c r="E963" s="20"/>
      <c r="F963" s="20"/>
      <c r="G963" s="20"/>
      <c r="H963" s="1"/>
      <c r="I963" s="1"/>
      <c r="J963" s="1"/>
      <c r="K963" s="1"/>
      <c r="L963" s="1"/>
      <c r="M963" s="1"/>
      <c r="N963" s="1"/>
      <c r="O963" s="1"/>
      <c r="P963" s="1"/>
      <c r="Q963" s="1"/>
      <c r="R963" s="1"/>
      <c r="S963" s="1"/>
      <c r="T963" s="1"/>
    </row>
    <row r="964" spans="1:20" ht="15.75" customHeight="1" x14ac:dyDescent="0.25">
      <c r="A964" s="1"/>
      <c r="B964" s="21"/>
      <c r="C964" s="21"/>
      <c r="D964" s="20"/>
      <c r="E964" s="20"/>
      <c r="F964" s="20"/>
      <c r="G964" s="20"/>
      <c r="H964" s="1"/>
      <c r="I964" s="1"/>
      <c r="J964" s="1"/>
      <c r="K964" s="1"/>
      <c r="L964" s="1"/>
      <c r="M964" s="1"/>
      <c r="N964" s="1"/>
      <c r="O964" s="1"/>
      <c r="P964" s="1"/>
      <c r="Q964" s="1"/>
      <c r="R964" s="1"/>
      <c r="S964" s="1"/>
      <c r="T964" s="1"/>
    </row>
    <row r="965" spans="1:20" ht="15.75" customHeight="1" x14ac:dyDescent="0.25">
      <c r="A965" s="1"/>
      <c r="B965" s="21"/>
      <c r="C965" s="21"/>
      <c r="D965" s="20"/>
      <c r="E965" s="20"/>
      <c r="F965" s="20"/>
      <c r="G965" s="20"/>
      <c r="H965" s="1"/>
      <c r="I965" s="1"/>
      <c r="J965" s="1"/>
      <c r="K965" s="1"/>
      <c r="L965" s="1"/>
      <c r="M965" s="1"/>
      <c r="N965" s="1"/>
      <c r="O965" s="1"/>
      <c r="P965" s="1"/>
      <c r="Q965" s="1"/>
      <c r="R965" s="1"/>
      <c r="S965" s="1"/>
      <c r="T965" s="1"/>
    </row>
    <row r="966" spans="1:20" ht="15.75" customHeight="1" x14ac:dyDescent="0.25">
      <c r="A966" s="1"/>
      <c r="B966" s="21"/>
      <c r="C966" s="21"/>
      <c r="D966" s="20"/>
      <c r="E966" s="20"/>
      <c r="F966" s="20"/>
      <c r="G966" s="20"/>
      <c r="H966" s="1"/>
      <c r="I966" s="1"/>
      <c r="J966" s="1"/>
      <c r="K966" s="1"/>
      <c r="L966" s="1"/>
      <c r="M966" s="1"/>
      <c r="N966" s="1"/>
      <c r="O966" s="1"/>
      <c r="P966" s="1"/>
      <c r="Q966" s="1"/>
      <c r="R966" s="1"/>
      <c r="S966" s="1"/>
      <c r="T966" s="1"/>
    </row>
    <row r="967" spans="1:20" ht="15.75" customHeight="1" x14ac:dyDescent="0.25">
      <c r="A967" s="1"/>
      <c r="B967" s="21"/>
      <c r="C967" s="21"/>
      <c r="D967" s="20"/>
      <c r="E967" s="20"/>
      <c r="F967" s="20"/>
      <c r="G967" s="20"/>
      <c r="H967" s="1"/>
      <c r="I967" s="1"/>
      <c r="J967" s="1"/>
      <c r="K967" s="1"/>
      <c r="L967" s="1"/>
      <c r="M967" s="1"/>
      <c r="N967" s="1"/>
      <c r="O967" s="1"/>
      <c r="P967" s="1"/>
      <c r="Q967" s="1"/>
      <c r="R967" s="1"/>
      <c r="S967" s="1"/>
      <c r="T967" s="1"/>
    </row>
    <row r="968" spans="1:20" ht="15.75" customHeight="1" x14ac:dyDescent="0.25">
      <c r="A968" s="1"/>
      <c r="B968" s="21"/>
      <c r="C968" s="21"/>
      <c r="D968" s="20"/>
      <c r="E968" s="20"/>
      <c r="F968" s="20"/>
      <c r="G968" s="20"/>
      <c r="H968" s="1"/>
      <c r="I968" s="1"/>
      <c r="J968" s="1"/>
      <c r="K968" s="1"/>
      <c r="L968" s="1"/>
      <c r="M968" s="1"/>
      <c r="N968" s="1"/>
      <c r="O968" s="1"/>
      <c r="P968" s="1"/>
      <c r="Q968" s="1"/>
      <c r="R968" s="1"/>
      <c r="S968" s="1"/>
      <c r="T968" s="1"/>
    </row>
    <row r="969" spans="1:20" ht="15.75" customHeight="1" x14ac:dyDescent="0.25">
      <c r="A969" s="1"/>
      <c r="B969" s="21"/>
      <c r="C969" s="21"/>
      <c r="D969" s="20"/>
      <c r="E969" s="20"/>
      <c r="F969" s="20"/>
      <c r="G969" s="20"/>
      <c r="H969" s="1"/>
      <c r="I969" s="1"/>
      <c r="J969" s="1"/>
      <c r="K969" s="1"/>
      <c r="L969" s="1"/>
      <c r="M969" s="1"/>
      <c r="N969" s="1"/>
      <c r="O969" s="1"/>
      <c r="P969" s="1"/>
      <c r="Q969" s="1"/>
      <c r="R969" s="1"/>
      <c r="S969" s="1"/>
      <c r="T969" s="1"/>
    </row>
    <row r="970" spans="1:20" ht="15.75" customHeight="1" x14ac:dyDescent="0.25">
      <c r="A970" s="1"/>
      <c r="B970" s="21"/>
      <c r="C970" s="21"/>
      <c r="D970" s="20"/>
      <c r="E970" s="20"/>
      <c r="F970" s="20"/>
      <c r="G970" s="20"/>
      <c r="H970" s="1"/>
      <c r="I970" s="1"/>
      <c r="J970" s="1"/>
      <c r="K970" s="1"/>
      <c r="L970" s="1"/>
      <c r="M970" s="1"/>
      <c r="N970" s="1"/>
      <c r="O970" s="1"/>
      <c r="P970" s="1"/>
      <c r="Q970" s="1"/>
      <c r="R970" s="1"/>
      <c r="S970" s="1"/>
      <c r="T970" s="1"/>
    </row>
    <row r="971" spans="1:20" ht="15.75" customHeight="1" x14ac:dyDescent="0.25">
      <c r="A971" s="1"/>
      <c r="B971" s="21"/>
      <c r="C971" s="21"/>
      <c r="D971" s="20"/>
      <c r="E971" s="20"/>
      <c r="F971" s="20"/>
      <c r="G971" s="20"/>
      <c r="H971" s="1"/>
      <c r="I971" s="1"/>
      <c r="J971" s="1"/>
      <c r="K971" s="1"/>
      <c r="L971" s="1"/>
      <c r="M971" s="1"/>
      <c r="N971" s="1"/>
      <c r="O971" s="1"/>
      <c r="P971" s="1"/>
      <c r="Q971" s="1"/>
      <c r="R971" s="1"/>
      <c r="S971" s="1"/>
      <c r="T971" s="1"/>
    </row>
    <row r="972" spans="1:20" ht="15.75" customHeight="1" x14ac:dyDescent="0.25">
      <c r="A972" s="1"/>
      <c r="B972" s="21"/>
      <c r="C972" s="21"/>
      <c r="D972" s="20"/>
      <c r="E972" s="20"/>
      <c r="F972" s="20"/>
      <c r="G972" s="20"/>
      <c r="H972" s="1"/>
      <c r="I972" s="1"/>
      <c r="J972" s="1"/>
      <c r="K972" s="1"/>
      <c r="L972" s="1"/>
      <c r="M972" s="1"/>
      <c r="N972" s="1"/>
      <c r="O972" s="1"/>
      <c r="P972" s="1"/>
      <c r="Q972" s="1"/>
      <c r="R972" s="1"/>
      <c r="S972" s="1"/>
      <c r="T972" s="1"/>
    </row>
    <row r="973" spans="1:20" ht="15.75" customHeight="1" x14ac:dyDescent="0.25">
      <c r="A973" s="1"/>
      <c r="B973" s="21"/>
      <c r="C973" s="21"/>
      <c r="D973" s="20"/>
      <c r="E973" s="20"/>
      <c r="F973" s="20"/>
      <c r="G973" s="20"/>
      <c r="H973" s="1"/>
      <c r="I973" s="1"/>
      <c r="J973" s="1"/>
      <c r="K973" s="1"/>
      <c r="L973" s="1"/>
      <c r="M973" s="1"/>
      <c r="N973" s="1"/>
      <c r="O973" s="1"/>
      <c r="P973" s="1"/>
      <c r="Q973" s="1"/>
      <c r="R973" s="1"/>
      <c r="S973" s="1"/>
      <c r="T973" s="1"/>
    </row>
    <row r="974" spans="1:20" ht="15.75" customHeight="1" x14ac:dyDescent="0.25">
      <c r="A974" s="1"/>
      <c r="B974" s="21"/>
      <c r="C974" s="21"/>
      <c r="D974" s="20"/>
      <c r="E974" s="20"/>
      <c r="F974" s="20"/>
      <c r="G974" s="20"/>
      <c r="H974" s="1"/>
      <c r="I974" s="1"/>
      <c r="J974" s="1"/>
      <c r="K974" s="1"/>
      <c r="L974" s="1"/>
      <c r="M974" s="1"/>
      <c r="N974" s="1"/>
      <c r="O974" s="1"/>
      <c r="P974" s="1"/>
      <c r="Q974" s="1"/>
      <c r="R974" s="1"/>
      <c r="S974" s="1"/>
      <c r="T974" s="1"/>
    </row>
    <row r="975" spans="1:20" ht="15.75" customHeight="1" x14ac:dyDescent="0.25">
      <c r="A975" s="1"/>
      <c r="B975" s="21"/>
      <c r="C975" s="21"/>
      <c r="D975" s="20"/>
      <c r="E975" s="20"/>
      <c r="F975" s="20"/>
      <c r="G975" s="20"/>
      <c r="H975" s="1"/>
      <c r="I975" s="1"/>
      <c r="J975" s="1"/>
      <c r="K975" s="1"/>
      <c r="L975" s="1"/>
      <c r="M975" s="1"/>
      <c r="N975" s="1"/>
      <c r="O975" s="1"/>
      <c r="P975" s="1"/>
      <c r="Q975" s="1"/>
      <c r="R975" s="1"/>
      <c r="S975" s="1"/>
      <c r="T975" s="1"/>
    </row>
    <row r="976" spans="1:20" ht="15.75" customHeight="1" x14ac:dyDescent="0.25">
      <c r="A976" s="1"/>
      <c r="B976" s="21"/>
      <c r="C976" s="21"/>
      <c r="D976" s="20"/>
      <c r="E976" s="20"/>
      <c r="F976" s="20"/>
      <c r="G976" s="20"/>
      <c r="H976" s="1"/>
      <c r="I976" s="1"/>
      <c r="J976" s="1"/>
      <c r="K976" s="1"/>
      <c r="L976" s="1"/>
      <c r="M976" s="1"/>
      <c r="N976" s="1"/>
      <c r="O976" s="1"/>
      <c r="P976" s="1"/>
      <c r="Q976" s="1"/>
      <c r="R976" s="1"/>
      <c r="S976" s="1"/>
      <c r="T976" s="1"/>
    </row>
    <row r="977" spans="1:20" ht="15.75" customHeight="1" x14ac:dyDescent="0.25">
      <c r="A977" s="1"/>
      <c r="B977" s="21"/>
      <c r="C977" s="21"/>
      <c r="D977" s="20"/>
      <c r="E977" s="20"/>
      <c r="F977" s="20"/>
      <c r="G977" s="20"/>
      <c r="H977" s="1"/>
      <c r="I977" s="1"/>
      <c r="J977" s="1"/>
      <c r="K977" s="1"/>
      <c r="L977" s="1"/>
      <c r="M977" s="1"/>
      <c r="N977" s="1"/>
      <c r="O977" s="1"/>
      <c r="P977" s="1"/>
      <c r="Q977" s="1"/>
      <c r="R977" s="1"/>
      <c r="S977" s="1"/>
      <c r="T977" s="1"/>
    </row>
    <row r="978" spans="1:20" ht="15.75" customHeight="1" x14ac:dyDescent="0.25">
      <c r="A978" s="1"/>
      <c r="B978" s="21"/>
      <c r="C978" s="21"/>
      <c r="D978" s="20"/>
      <c r="E978" s="20"/>
      <c r="F978" s="20"/>
      <c r="G978" s="20"/>
      <c r="H978" s="1"/>
      <c r="I978" s="1"/>
      <c r="J978" s="1"/>
      <c r="K978" s="1"/>
      <c r="L978" s="1"/>
      <c r="M978" s="1"/>
      <c r="N978" s="1"/>
      <c r="O978" s="1"/>
      <c r="P978" s="1"/>
      <c r="Q978" s="1"/>
      <c r="R978" s="1"/>
      <c r="S978" s="1"/>
      <c r="T978" s="1"/>
    </row>
    <row r="979" spans="1:20" ht="15.75" customHeight="1" x14ac:dyDescent="0.25">
      <c r="A979" s="1"/>
      <c r="B979" s="21"/>
      <c r="C979" s="21"/>
      <c r="D979" s="20"/>
      <c r="E979" s="20"/>
      <c r="F979" s="20"/>
      <c r="G979" s="20"/>
      <c r="H979" s="1"/>
      <c r="I979" s="1"/>
      <c r="J979" s="1"/>
      <c r="K979" s="1"/>
      <c r="L979" s="1"/>
      <c r="M979" s="1"/>
      <c r="N979" s="1"/>
      <c r="O979" s="1"/>
      <c r="P979" s="1"/>
      <c r="Q979" s="1"/>
      <c r="R979" s="1"/>
      <c r="S979" s="1"/>
      <c r="T979" s="1"/>
    </row>
    <row r="980" spans="1:20" ht="15.75" customHeight="1" x14ac:dyDescent="0.25">
      <c r="A980" s="1"/>
      <c r="B980" s="21"/>
      <c r="C980" s="21"/>
      <c r="D980" s="20"/>
      <c r="E980" s="20"/>
      <c r="F980" s="20"/>
      <c r="G980" s="20"/>
      <c r="H980" s="1"/>
      <c r="I980" s="1"/>
      <c r="J980" s="1"/>
      <c r="K980" s="1"/>
      <c r="L980" s="1"/>
      <c r="M980" s="1"/>
      <c r="N980" s="1"/>
      <c r="O980" s="1"/>
      <c r="P980" s="1"/>
      <c r="Q980" s="1"/>
      <c r="R980" s="1"/>
      <c r="S980" s="1"/>
      <c r="T980" s="1"/>
    </row>
    <row r="981" spans="1:20" ht="15.75" customHeight="1" x14ac:dyDescent="0.25">
      <c r="A981" s="1"/>
      <c r="B981" s="21"/>
      <c r="C981" s="21"/>
      <c r="D981" s="20"/>
      <c r="E981" s="20"/>
      <c r="F981" s="20"/>
      <c r="G981" s="20"/>
      <c r="H981" s="1"/>
      <c r="I981" s="1"/>
      <c r="J981" s="1"/>
      <c r="K981" s="1"/>
      <c r="L981" s="1"/>
      <c r="M981" s="1"/>
      <c r="N981" s="1"/>
      <c r="O981" s="1"/>
      <c r="P981" s="1"/>
      <c r="Q981" s="1"/>
      <c r="R981" s="1"/>
      <c r="S981" s="1"/>
      <c r="T981" s="1"/>
    </row>
    <row r="982" spans="1:20" ht="15.75" customHeight="1" x14ac:dyDescent="0.25">
      <c r="A982" s="1"/>
      <c r="B982" s="21"/>
      <c r="C982" s="21"/>
      <c r="D982" s="20"/>
      <c r="E982" s="20"/>
      <c r="F982" s="20"/>
      <c r="G982" s="20"/>
      <c r="H982" s="1"/>
      <c r="I982" s="1"/>
      <c r="J982" s="1"/>
      <c r="K982" s="1"/>
      <c r="L982" s="1"/>
      <c r="M982" s="1"/>
      <c r="N982" s="1"/>
      <c r="O982" s="1"/>
      <c r="P982" s="1"/>
      <c r="Q982" s="1"/>
      <c r="R982" s="1"/>
      <c r="S982" s="1"/>
      <c r="T982" s="1"/>
    </row>
    <row r="983" spans="1:20" ht="15.75" customHeight="1" x14ac:dyDescent="0.25">
      <c r="A983" s="1"/>
      <c r="B983" s="21"/>
      <c r="C983" s="21"/>
      <c r="D983" s="20"/>
      <c r="E983" s="20"/>
      <c r="F983" s="20"/>
      <c r="G983" s="20"/>
      <c r="H983" s="1"/>
      <c r="I983" s="1"/>
      <c r="J983" s="1"/>
      <c r="K983" s="1"/>
      <c r="L983" s="1"/>
      <c r="M983" s="1"/>
      <c r="N983" s="1"/>
      <c r="O983" s="1"/>
      <c r="P983" s="1"/>
      <c r="Q983" s="1"/>
      <c r="R983" s="1"/>
      <c r="S983" s="1"/>
      <c r="T983" s="1"/>
    </row>
    <row r="984" spans="1:20" ht="15.75" customHeight="1" x14ac:dyDescent="0.25">
      <c r="A984" s="1"/>
      <c r="B984" s="21"/>
      <c r="C984" s="21"/>
      <c r="D984" s="20"/>
      <c r="E984" s="20"/>
      <c r="F984" s="20"/>
      <c r="G984" s="20"/>
      <c r="H984" s="1"/>
      <c r="I984" s="1"/>
      <c r="J984" s="1"/>
      <c r="K984" s="1"/>
      <c r="L984" s="1"/>
      <c r="M984" s="1"/>
      <c r="N984" s="1"/>
      <c r="O984" s="1"/>
      <c r="P984" s="1"/>
      <c r="Q984" s="1"/>
      <c r="R984" s="1"/>
      <c r="S984" s="1"/>
      <c r="T984" s="1"/>
    </row>
    <row r="985" spans="1:20" ht="15.75" customHeight="1" x14ac:dyDescent="0.25">
      <c r="A985" s="1"/>
      <c r="B985" s="21"/>
      <c r="C985" s="21"/>
      <c r="D985" s="20"/>
      <c r="E985" s="20"/>
      <c r="F985" s="20"/>
      <c r="G985" s="20"/>
      <c r="H985" s="1"/>
      <c r="I985" s="1"/>
      <c r="J985" s="1"/>
      <c r="K985" s="1"/>
      <c r="L985" s="1"/>
      <c r="M985" s="1"/>
      <c r="N985" s="1"/>
      <c r="O985" s="1"/>
      <c r="P985" s="1"/>
      <c r="Q985" s="1"/>
      <c r="R985" s="1"/>
      <c r="S985" s="1"/>
      <c r="T985" s="1"/>
    </row>
    <row r="986" spans="1:20" ht="15.75" customHeight="1" x14ac:dyDescent="0.25">
      <c r="A986" s="1"/>
      <c r="B986" s="21"/>
      <c r="C986" s="21"/>
      <c r="D986" s="20"/>
      <c r="E986" s="20"/>
      <c r="F986" s="20"/>
      <c r="G986" s="20"/>
      <c r="H986" s="1"/>
      <c r="I986" s="1"/>
      <c r="J986" s="1"/>
      <c r="K986" s="1"/>
      <c r="L986" s="1"/>
      <c r="M986" s="1"/>
      <c r="N986" s="1"/>
      <c r="O986" s="1"/>
      <c r="P986" s="1"/>
      <c r="Q986" s="1"/>
      <c r="R986" s="1"/>
      <c r="S986" s="1"/>
      <c r="T986" s="1"/>
    </row>
    <row r="987" spans="1:20" ht="15.75" customHeight="1" x14ac:dyDescent="0.25">
      <c r="A987" s="1"/>
      <c r="B987" s="21"/>
      <c r="C987" s="21"/>
      <c r="D987" s="20"/>
      <c r="E987" s="20"/>
      <c r="F987" s="20"/>
      <c r="G987" s="20"/>
      <c r="H987" s="1"/>
      <c r="I987" s="1"/>
      <c r="J987" s="1"/>
      <c r="K987" s="1"/>
      <c r="L987" s="1"/>
      <c r="M987" s="1"/>
      <c r="N987" s="1"/>
      <c r="O987" s="1"/>
      <c r="P987" s="1"/>
      <c r="Q987" s="1"/>
      <c r="R987" s="1"/>
      <c r="S987" s="1"/>
      <c r="T987" s="1"/>
    </row>
    <row r="988" spans="1:20" ht="15.75" customHeight="1" x14ac:dyDescent="0.25">
      <c r="A988" s="1"/>
      <c r="B988" s="21"/>
      <c r="C988" s="21"/>
      <c r="D988" s="20"/>
      <c r="E988" s="20"/>
      <c r="F988" s="20"/>
      <c r="G988" s="20"/>
      <c r="H988" s="1"/>
      <c r="I988" s="1"/>
      <c r="J988" s="1"/>
      <c r="K988" s="1"/>
      <c r="L988" s="1"/>
      <c r="M988" s="1"/>
      <c r="N988" s="1"/>
      <c r="O988" s="1"/>
      <c r="P988" s="1"/>
      <c r="Q988" s="1"/>
      <c r="R988" s="1"/>
      <c r="S988" s="1"/>
      <c r="T988" s="1"/>
    </row>
    <row r="989" spans="1:20" ht="15.75" customHeight="1" x14ac:dyDescent="0.25">
      <c r="A989" s="1"/>
      <c r="B989" s="21"/>
      <c r="C989" s="21"/>
      <c r="D989" s="20"/>
      <c r="E989" s="20"/>
      <c r="F989" s="20"/>
      <c r="G989" s="20"/>
      <c r="H989" s="1"/>
      <c r="I989" s="1"/>
      <c r="J989" s="1"/>
      <c r="K989" s="1"/>
      <c r="L989" s="1"/>
      <c r="M989" s="1"/>
      <c r="N989" s="1"/>
      <c r="O989" s="1"/>
      <c r="P989" s="1"/>
      <c r="Q989" s="1"/>
      <c r="R989" s="1"/>
      <c r="S989" s="1"/>
      <c r="T989" s="1"/>
    </row>
    <row r="990" spans="1:20" ht="15.75" customHeight="1" x14ac:dyDescent="0.25">
      <c r="A990" s="1"/>
      <c r="B990" s="21"/>
      <c r="C990" s="21"/>
      <c r="D990" s="20"/>
      <c r="E990" s="20"/>
      <c r="F990" s="20"/>
      <c r="G990" s="20"/>
      <c r="H990" s="1"/>
      <c r="I990" s="1"/>
      <c r="J990" s="1"/>
      <c r="K990" s="1"/>
      <c r="L990" s="1"/>
      <c r="M990" s="1"/>
      <c r="N990" s="1"/>
      <c r="O990" s="1"/>
      <c r="P990" s="1"/>
      <c r="Q990" s="1"/>
      <c r="R990" s="1"/>
      <c r="S990" s="1"/>
      <c r="T990" s="1"/>
    </row>
    <row r="991" spans="1:20" ht="15.75" customHeight="1" x14ac:dyDescent="0.25">
      <c r="A991" s="1"/>
      <c r="B991" s="21"/>
      <c r="C991" s="21"/>
      <c r="D991" s="20"/>
      <c r="E991" s="20"/>
      <c r="F991" s="20"/>
      <c r="G991" s="20"/>
      <c r="H991" s="1"/>
      <c r="I991" s="1"/>
      <c r="J991" s="1"/>
      <c r="K991" s="1"/>
      <c r="L991" s="1"/>
      <c r="M991" s="1"/>
      <c r="N991" s="1"/>
      <c r="O991" s="1"/>
      <c r="P991" s="1"/>
      <c r="Q991" s="1"/>
      <c r="R991" s="1"/>
      <c r="S991" s="1"/>
      <c r="T991" s="1"/>
    </row>
    <row r="992" spans="1:20" ht="15.75" customHeight="1" x14ac:dyDescent="0.25">
      <c r="A992" s="1"/>
      <c r="B992" s="21"/>
      <c r="C992" s="21"/>
      <c r="D992" s="20"/>
      <c r="E992" s="20"/>
      <c r="F992" s="20"/>
      <c r="G992" s="20"/>
      <c r="H992" s="1"/>
      <c r="I992" s="1"/>
      <c r="J992" s="1"/>
      <c r="K992" s="1"/>
      <c r="L992" s="1"/>
      <c r="M992" s="1"/>
      <c r="N992" s="1"/>
      <c r="O992" s="1"/>
      <c r="P992" s="1"/>
      <c r="Q992" s="1"/>
      <c r="R992" s="1"/>
      <c r="S992" s="1"/>
      <c r="T992" s="1"/>
    </row>
    <row r="993" spans="1:20" ht="15.75" customHeight="1" x14ac:dyDescent="0.25">
      <c r="A993" s="1"/>
      <c r="B993" s="21"/>
      <c r="C993" s="21"/>
      <c r="D993" s="20"/>
      <c r="E993" s="20"/>
      <c r="F993" s="20"/>
      <c r="G993" s="20"/>
      <c r="H993" s="1"/>
      <c r="I993" s="1"/>
      <c r="J993" s="1"/>
      <c r="K993" s="1"/>
      <c r="L993" s="1"/>
      <c r="M993" s="1"/>
      <c r="N993" s="1"/>
      <c r="O993" s="1"/>
      <c r="P993" s="1"/>
      <c r="Q993" s="1"/>
      <c r="R993" s="1"/>
      <c r="S993" s="1"/>
      <c r="T993" s="1"/>
    </row>
    <row r="994" spans="1:20" ht="15.75" customHeight="1" x14ac:dyDescent="0.25">
      <c r="A994" s="1"/>
      <c r="B994" s="21"/>
      <c r="C994" s="21"/>
      <c r="D994" s="20"/>
      <c r="E994" s="20"/>
      <c r="F994" s="20"/>
      <c r="G994" s="20"/>
      <c r="H994" s="1"/>
      <c r="I994" s="1"/>
      <c r="J994" s="1"/>
      <c r="K994" s="1"/>
      <c r="L994" s="1"/>
      <c r="M994" s="1"/>
      <c r="N994" s="1"/>
      <c r="O994" s="1"/>
      <c r="P994" s="1"/>
      <c r="Q994" s="1"/>
      <c r="R994" s="1"/>
      <c r="S994" s="1"/>
      <c r="T994" s="1"/>
    </row>
    <row r="995" spans="1:20" ht="15.75" customHeight="1" x14ac:dyDescent="0.25">
      <c r="A995" s="1"/>
      <c r="B995" s="21"/>
      <c r="C995" s="21"/>
      <c r="D995" s="20"/>
      <c r="E995" s="20"/>
      <c r="F995" s="20"/>
      <c r="G995" s="20"/>
      <c r="H995" s="1"/>
      <c r="I995" s="1"/>
      <c r="J995" s="1"/>
      <c r="K995" s="1"/>
      <c r="L995" s="1"/>
      <c r="M995" s="1"/>
      <c r="N995" s="1"/>
      <c r="O995" s="1"/>
      <c r="P995" s="1"/>
      <c r="Q995" s="1"/>
      <c r="R995" s="1"/>
      <c r="S995" s="1"/>
      <c r="T995" s="1"/>
    </row>
    <row r="996" spans="1:20" ht="15.75" customHeight="1" x14ac:dyDescent="0.25">
      <c r="A996" s="1"/>
      <c r="B996" s="21"/>
      <c r="C996" s="21"/>
      <c r="D996" s="20"/>
      <c r="E996" s="20"/>
      <c r="F996" s="20"/>
      <c r="G996" s="20"/>
      <c r="H996" s="1"/>
      <c r="I996" s="1"/>
      <c r="J996" s="1"/>
      <c r="K996" s="1"/>
      <c r="L996" s="1"/>
      <c r="M996" s="1"/>
      <c r="N996" s="1"/>
      <c r="O996" s="1"/>
      <c r="P996" s="1"/>
      <c r="Q996" s="1"/>
      <c r="R996" s="1"/>
      <c r="S996" s="1"/>
      <c r="T996" s="1"/>
    </row>
    <row r="997" spans="1:20" ht="15.75" customHeight="1" x14ac:dyDescent="0.25">
      <c r="A997" s="1"/>
      <c r="B997" s="21"/>
      <c r="C997" s="21"/>
      <c r="D997" s="20"/>
      <c r="E997" s="20"/>
      <c r="F997" s="20"/>
      <c r="G997" s="20"/>
      <c r="H997" s="1"/>
      <c r="I997" s="1"/>
      <c r="J997" s="1"/>
      <c r="K997" s="1"/>
      <c r="L997" s="1"/>
      <c r="M997" s="1"/>
      <c r="N997" s="1"/>
      <c r="O997" s="1"/>
      <c r="P997" s="1"/>
      <c r="Q997" s="1"/>
      <c r="R997" s="1"/>
      <c r="S997" s="1"/>
      <c r="T997" s="1"/>
    </row>
    <row r="998" spans="1:20" ht="15.75" customHeight="1" x14ac:dyDescent="0.25">
      <c r="A998" s="1"/>
      <c r="B998" s="21"/>
      <c r="C998" s="21"/>
      <c r="D998" s="20"/>
      <c r="E998" s="20"/>
      <c r="F998" s="20"/>
      <c r="G998" s="20"/>
      <c r="H998" s="1"/>
      <c r="I998" s="1"/>
      <c r="J998" s="1"/>
      <c r="K998" s="1"/>
      <c r="L998" s="1"/>
      <c r="M998" s="1"/>
      <c r="N998" s="1"/>
      <c r="O998" s="1"/>
      <c r="P998" s="1"/>
      <c r="Q998" s="1"/>
      <c r="R998" s="1"/>
      <c r="S998" s="1"/>
      <c r="T998" s="1"/>
    </row>
    <row r="999" spans="1:20" ht="15.75" customHeight="1" x14ac:dyDescent="0.25">
      <c r="A999" s="1"/>
      <c r="B999" s="21"/>
      <c r="C999" s="21"/>
      <c r="D999" s="20"/>
      <c r="E999" s="20"/>
      <c r="F999" s="20"/>
      <c r="G999" s="20"/>
      <c r="H999" s="1"/>
      <c r="I999" s="1"/>
      <c r="J999" s="1"/>
      <c r="K999" s="1"/>
      <c r="L999" s="1"/>
      <c r="M999" s="1"/>
      <c r="N999" s="1"/>
      <c r="O999" s="1"/>
      <c r="P999" s="1"/>
      <c r="Q999" s="1"/>
      <c r="R999" s="1"/>
      <c r="S999" s="1"/>
      <c r="T999" s="1"/>
    </row>
    <row r="1000" spans="1:20" ht="15.75" customHeight="1" x14ac:dyDescent="0.25">
      <c r="A1000" s="1"/>
      <c r="B1000" s="21"/>
      <c r="C1000" s="21"/>
      <c r="D1000" s="20"/>
      <c r="E1000" s="20"/>
      <c r="F1000" s="20"/>
      <c r="G1000" s="20"/>
      <c r="H1000" s="1"/>
      <c r="I1000" s="1"/>
      <c r="J1000" s="1"/>
      <c r="K1000" s="1"/>
      <c r="L1000" s="1"/>
      <c r="M1000" s="1"/>
      <c r="N1000" s="1"/>
      <c r="O1000" s="1"/>
      <c r="P1000" s="1"/>
      <c r="Q1000" s="1"/>
      <c r="R1000" s="1"/>
      <c r="S1000" s="1"/>
      <c r="T1000" s="1"/>
    </row>
    <row r="1001" spans="1:20" ht="15.75" customHeight="1" x14ac:dyDescent="0.25">
      <c r="A1001" s="1"/>
      <c r="B1001" s="21"/>
      <c r="C1001" s="21"/>
      <c r="D1001" s="20"/>
      <c r="E1001" s="20"/>
      <c r="F1001" s="20"/>
      <c r="G1001" s="20"/>
      <c r="H1001" s="1"/>
      <c r="I1001" s="1"/>
      <c r="J1001" s="1"/>
      <c r="K1001" s="1"/>
      <c r="L1001" s="1"/>
      <c r="M1001" s="1"/>
      <c r="N1001" s="1"/>
      <c r="O1001" s="1"/>
      <c r="P1001" s="1"/>
      <c r="Q1001" s="1"/>
      <c r="R1001" s="1"/>
      <c r="S1001" s="1"/>
      <c r="T1001" s="1"/>
    </row>
    <row r="1002" spans="1:20" ht="15.75" customHeight="1" x14ac:dyDescent="0.25">
      <c r="A1002" s="1"/>
      <c r="B1002" s="21"/>
      <c r="C1002" s="21"/>
      <c r="D1002" s="20"/>
      <c r="E1002" s="20"/>
      <c r="F1002" s="20"/>
      <c r="G1002" s="20"/>
      <c r="H1002" s="1"/>
      <c r="I1002" s="1"/>
      <c r="J1002" s="1"/>
      <c r="K1002" s="1"/>
      <c r="L1002" s="1"/>
      <c r="M1002" s="1"/>
      <c r="N1002" s="1"/>
      <c r="O1002" s="1"/>
      <c r="P1002" s="1"/>
      <c r="Q1002" s="1"/>
      <c r="R1002" s="1"/>
      <c r="S1002" s="1"/>
      <c r="T1002" s="1"/>
    </row>
    <row r="1003" spans="1:20" ht="15.75" customHeight="1" x14ac:dyDescent="0.25">
      <c r="A1003" s="1"/>
      <c r="B1003" s="21"/>
      <c r="C1003" s="21"/>
      <c r="D1003" s="20"/>
      <c r="E1003" s="20"/>
      <c r="F1003" s="20"/>
      <c r="G1003" s="20"/>
      <c r="H1003" s="1"/>
      <c r="I1003" s="1"/>
      <c r="J1003" s="1"/>
      <c r="K1003" s="1"/>
      <c r="L1003" s="1"/>
      <c r="M1003" s="1"/>
      <c r="N1003" s="1"/>
      <c r="O1003" s="1"/>
      <c r="P1003" s="1"/>
      <c r="Q1003" s="1"/>
      <c r="R1003" s="1"/>
      <c r="S1003" s="1"/>
      <c r="T1003" s="1"/>
    </row>
    <row r="1004" spans="1:20" ht="15.75" customHeight="1" x14ac:dyDescent="0.25">
      <c r="A1004" s="1"/>
      <c r="B1004" s="21"/>
      <c r="C1004" s="21"/>
      <c r="D1004" s="20"/>
      <c r="E1004" s="20"/>
      <c r="F1004" s="20"/>
      <c r="G1004" s="20"/>
      <c r="H1004" s="1"/>
      <c r="I1004" s="1"/>
      <c r="J1004" s="1"/>
      <c r="K1004" s="1"/>
      <c r="L1004" s="1"/>
      <c r="M1004" s="1"/>
      <c r="N1004" s="1"/>
      <c r="O1004" s="1"/>
      <c r="P1004" s="1"/>
      <c r="Q1004" s="1"/>
      <c r="R1004" s="1"/>
      <c r="S1004" s="1"/>
      <c r="T1004" s="1"/>
    </row>
    <row r="1005" spans="1:20" ht="15.75" customHeight="1" x14ac:dyDescent="0.25">
      <c r="A1005" s="1"/>
      <c r="B1005" s="21"/>
      <c r="C1005" s="21"/>
      <c r="D1005" s="20"/>
      <c r="E1005" s="20"/>
      <c r="F1005" s="20"/>
      <c r="G1005" s="20"/>
      <c r="H1005" s="1"/>
      <c r="I1005" s="1"/>
      <c r="J1005" s="1"/>
      <c r="K1005" s="1"/>
      <c r="L1005" s="1"/>
      <c r="M1005" s="1"/>
      <c r="N1005" s="1"/>
      <c r="O1005" s="1"/>
      <c r="P1005" s="1"/>
      <c r="Q1005" s="1"/>
      <c r="R1005" s="1"/>
      <c r="S1005" s="1"/>
      <c r="T1005" s="1"/>
    </row>
    <row r="1006" spans="1:20" ht="15.75" customHeight="1" x14ac:dyDescent="0.25">
      <c r="A1006" s="1"/>
      <c r="B1006" s="21"/>
      <c r="C1006" s="21"/>
      <c r="D1006" s="20"/>
      <c r="E1006" s="20"/>
      <c r="F1006" s="20"/>
      <c r="G1006" s="20"/>
      <c r="H1006" s="1"/>
      <c r="I1006" s="1"/>
      <c r="J1006" s="1"/>
      <c r="K1006" s="1"/>
      <c r="L1006" s="1"/>
      <c r="M1006" s="1"/>
      <c r="N1006" s="1"/>
      <c r="O1006" s="1"/>
      <c r="P1006" s="1"/>
      <c r="Q1006" s="1"/>
      <c r="R1006" s="1"/>
      <c r="S1006" s="1"/>
      <c r="T1006" s="1"/>
    </row>
    <row r="1007" spans="1:20" ht="15.75" customHeight="1" x14ac:dyDescent="0.25">
      <c r="A1007" s="1"/>
      <c r="B1007" s="21"/>
      <c r="C1007" s="21"/>
      <c r="D1007" s="20"/>
      <c r="E1007" s="20"/>
      <c r="F1007" s="20"/>
      <c r="G1007" s="20"/>
      <c r="H1007" s="1"/>
      <c r="I1007" s="1"/>
      <c r="J1007" s="1"/>
      <c r="K1007" s="1"/>
      <c r="L1007" s="1"/>
      <c r="M1007" s="1"/>
      <c r="N1007" s="1"/>
      <c r="O1007" s="1"/>
      <c r="P1007" s="1"/>
      <c r="Q1007" s="1"/>
      <c r="R1007" s="1"/>
      <c r="S1007" s="1"/>
      <c r="T1007" s="1"/>
    </row>
    <row r="1008" spans="1:20" ht="15.75" customHeight="1" x14ac:dyDescent="0.25">
      <c r="A1008" s="1"/>
      <c r="B1008" s="21"/>
      <c r="C1008" s="21"/>
      <c r="D1008" s="20"/>
      <c r="E1008" s="20"/>
      <c r="F1008" s="20"/>
      <c r="G1008" s="20"/>
      <c r="H1008" s="1"/>
      <c r="I1008" s="1"/>
      <c r="J1008" s="1"/>
      <c r="K1008" s="1"/>
      <c r="L1008" s="1"/>
      <c r="M1008" s="1"/>
      <c r="N1008" s="1"/>
      <c r="O1008" s="1"/>
      <c r="P1008" s="1"/>
      <c r="Q1008" s="1"/>
      <c r="R1008" s="1"/>
      <c r="S1008" s="1"/>
      <c r="T1008" s="1"/>
    </row>
    <row r="1009" spans="1:20" ht="15.75" customHeight="1" x14ac:dyDescent="0.25">
      <c r="A1009" s="1"/>
      <c r="B1009" s="21"/>
      <c r="C1009" s="21"/>
      <c r="D1009" s="20"/>
      <c r="E1009" s="20"/>
      <c r="F1009" s="20"/>
      <c r="G1009" s="20"/>
      <c r="H1009" s="1"/>
      <c r="I1009" s="1"/>
      <c r="J1009" s="1"/>
      <c r="K1009" s="1"/>
      <c r="L1009" s="1"/>
      <c r="M1009" s="1"/>
      <c r="N1009" s="1"/>
      <c r="O1009" s="1"/>
      <c r="P1009" s="1"/>
      <c r="Q1009" s="1"/>
      <c r="R1009" s="1"/>
      <c r="S1009" s="1"/>
      <c r="T1009" s="1"/>
    </row>
    <row r="1010" spans="1:20" ht="15.75" customHeight="1" x14ac:dyDescent="0.25">
      <c r="A1010" s="1"/>
      <c r="B1010" s="21"/>
      <c r="C1010" s="21"/>
      <c r="D1010" s="20"/>
      <c r="E1010" s="20"/>
      <c r="F1010" s="20"/>
      <c r="G1010" s="20"/>
      <c r="H1010" s="1"/>
      <c r="I1010" s="1"/>
      <c r="J1010" s="1"/>
      <c r="K1010" s="1"/>
      <c r="L1010" s="1"/>
      <c r="M1010" s="1"/>
      <c r="N1010" s="1"/>
      <c r="O1010" s="1"/>
      <c r="P1010" s="1"/>
      <c r="Q1010" s="1"/>
      <c r="R1010" s="1"/>
      <c r="S1010" s="1"/>
      <c r="T1010" s="1"/>
    </row>
    <row r="1011" spans="1:20" ht="15.75" customHeight="1" x14ac:dyDescent="0.25">
      <c r="A1011" s="1"/>
      <c r="B1011" s="21"/>
      <c r="C1011" s="21"/>
      <c r="D1011" s="20"/>
      <c r="E1011" s="20"/>
      <c r="F1011" s="20"/>
      <c r="G1011" s="20"/>
      <c r="H1011" s="1"/>
      <c r="I1011" s="1"/>
      <c r="J1011" s="1"/>
      <c r="K1011" s="1"/>
      <c r="L1011" s="1"/>
      <c r="M1011" s="1"/>
      <c r="N1011" s="1"/>
      <c r="O1011" s="1"/>
      <c r="P1011" s="1"/>
      <c r="Q1011" s="1"/>
      <c r="R1011" s="1"/>
      <c r="S1011" s="1"/>
      <c r="T1011" s="1"/>
    </row>
    <row r="1012" spans="1:20" ht="15.75" customHeight="1" x14ac:dyDescent="0.25">
      <c r="A1012" s="1"/>
      <c r="B1012" s="21"/>
      <c r="C1012" s="21"/>
      <c r="D1012" s="20"/>
      <c r="E1012" s="20"/>
      <c r="F1012" s="20"/>
      <c r="G1012" s="20"/>
      <c r="H1012" s="1"/>
      <c r="I1012" s="1"/>
      <c r="J1012" s="1"/>
      <c r="K1012" s="1"/>
      <c r="L1012" s="1"/>
      <c r="M1012" s="1"/>
      <c r="N1012" s="1"/>
      <c r="O1012" s="1"/>
      <c r="P1012" s="1"/>
      <c r="Q1012" s="1"/>
      <c r="R1012" s="1"/>
      <c r="S1012" s="1"/>
      <c r="T1012" s="1"/>
    </row>
    <row r="1013" spans="1:20" ht="15.75" customHeight="1" x14ac:dyDescent="0.25">
      <c r="A1013" s="1"/>
      <c r="B1013" s="21"/>
      <c r="C1013" s="21"/>
      <c r="D1013" s="20"/>
      <c r="E1013" s="20"/>
      <c r="F1013" s="20"/>
      <c r="G1013" s="20"/>
      <c r="H1013" s="1"/>
      <c r="I1013" s="1"/>
      <c r="J1013" s="1"/>
      <c r="K1013" s="1"/>
      <c r="L1013" s="1"/>
      <c r="M1013" s="1"/>
      <c r="N1013" s="1"/>
      <c r="O1013" s="1"/>
      <c r="P1013" s="1"/>
      <c r="Q1013" s="1"/>
      <c r="R1013" s="1"/>
      <c r="S1013" s="1"/>
      <c r="T1013" s="1"/>
    </row>
    <row r="1014" spans="1:20" ht="15.75" customHeight="1" x14ac:dyDescent="0.25">
      <c r="A1014" s="1"/>
      <c r="B1014" s="21"/>
      <c r="C1014" s="21"/>
      <c r="D1014" s="20"/>
      <c r="E1014" s="20"/>
      <c r="F1014" s="20"/>
      <c r="G1014" s="20"/>
      <c r="H1014" s="1"/>
      <c r="I1014" s="1"/>
      <c r="J1014" s="1"/>
      <c r="K1014" s="1"/>
      <c r="L1014" s="1"/>
      <c r="M1014" s="1"/>
      <c r="N1014" s="1"/>
      <c r="O1014" s="1"/>
      <c r="P1014" s="1"/>
      <c r="Q1014" s="1"/>
      <c r="R1014" s="1"/>
      <c r="S1014" s="1"/>
      <c r="T1014" s="1"/>
    </row>
    <row r="1015" spans="1:20" ht="15.75" customHeight="1" x14ac:dyDescent="0.25">
      <c r="A1015" s="1"/>
      <c r="B1015" s="21"/>
      <c r="C1015" s="21"/>
      <c r="D1015" s="20"/>
      <c r="E1015" s="20"/>
      <c r="F1015" s="20"/>
      <c r="G1015" s="20"/>
      <c r="H1015" s="1"/>
      <c r="I1015" s="1"/>
      <c r="J1015" s="1"/>
      <c r="K1015" s="1"/>
      <c r="L1015" s="1"/>
      <c r="M1015" s="1"/>
      <c r="N1015" s="1"/>
      <c r="O1015" s="1"/>
      <c r="P1015" s="1"/>
      <c r="Q1015" s="1"/>
      <c r="R1015" s="1"/>
      <c r="S1015" s="1"/>
      <c r="T1015" s="1"/>
    </row>
    <row r="1016" spans="1:20" ht="15.75" customHeight="1" x14ac:dyDescent="0.25">
      <c r="A1016" s="1"/>
      <c r="B1016" s="21"/>
      <c r="C1016" s="21"/>
      <c r="D1016" s="20"/>
      <c r="E1016" s="20"/>
      <c r="F1016" s="20"/>
      <c r="G1016" s="20"/>
      <c r="H1016" s="1"/>
      <c r="I1016" s="1"/>
      <c r="J1016" s="1"/>
      <c r="K1016" s="1"/>
      <c r="L1016" s="1"/>
      <c r="M1016" s="1"/>
      <c r="N1016" s="1"/>
      <c r="O1016" s="1"/>
      <c r="P1016" s="1"/>
      <c r="Q1016" s="1"/>
      <c r="R1016" s="1"/>
      <c r="S1016" s="1"/>
      <c r="T1016" s="1"/>
    </row>
    <row r="1017" spans="1:20" ht="15.75" customHeight="1" x14ac:dyDescent="0.25">
      <c r="A1017" s="1"/>
      <c r="B1017" s="21"/>
      <c r="C1017" s="21"/>
      <c r="D1017" s="20"/>
      <c r="E1017" s="20"/>
      <c r="F1017" s="20"/>
      <c r="G1017" s="20"/>
      <c r="H1017" s="1"/>
      <c r="I1017" s="1"/>
      <c r="J1017" s="1"/>
      <c r="K1017" s="1"/>
      <c r="L1017" s="1"/>
      <c r="M1017" s="1"/>
      <c r="N1017" s="1"/>
      <c r="O1017" s="1"/>
      <c r="P1017" s="1"/>
      <c r="Q1017" s="1"/>
      <c r="R1017" s="1"/>
      <c r="S1017" s="1"/>
      <c r="T1017" s="1"/>
    </row>
  </sheetData>
  <mergeCells count="10">
    <mergeCell ref="A53:G53"/>
    <mergeCell ref="A3:G3"/>
    <mergeCell ref="A10:G10"/>
    <mergeCell ref="A17:G17"/>
    <mergeCell ref="A27:A28"/>
    <mergeCell ref="A38:G38"/>
    <mergeCell ref="A39:A41"/>
    <mergeCell ref="A50:G50"/>
    <mergeCell ref="A24:G24"/>
    <mergeCell ref="A30:G30"/>
  </mergeCells>
  <phoneticPr fontId="8" type="noConversion"/>
  <hyperlinks>
    <hyperlink ref="D4" r:id="rId1" xr:uid="{00000000-0004-0000-0300-000000000000}"/>
    <hyperlink ref="D5" r:id="rId2" xr:uid="{00000000-0004-0000-0300-000001000000}"/>
    <hyperlink ref="D6" r:id="rId3" xr:uid="{00000000-0004-0000-0300-000002000000}"/>
    <hyperlink ref="D7" r:id="rId4" xr:uid="{00000000-0004-0000-0300-000003000000}"/>
    <hyperlink ref="D8" r:id="rId5" xr:uid="{00000000-0004-0000-0300-000004000000}"/>
    <hyperlink ref="D9" r:id="rId6" xr:uid="{00000000-0004-0000-0300-000005000000}"/>
    <hyperlink ref="D18" r:id="rId7" xr:uid="{00000000-0004-0000-0300-000006000000}"/>
    <hyperlink ref="D19" r:id="rId8" xr:uid="{00000000-0004-0000-0300-000007000000}"/>
    <hyperlink ref="D20" r:id="rId9" xr:uid="{00000000-0004-0000-0300-000008000000}"/>
    <hyperlink ref="D21" r:id="rId10" xr:uid="{00000000-0004-0000-0300-000009000000}"/>
    <hyperlink ref="D22" r:id="rId11" xr:uid="{00000000-0004-0000-0300-00000A000000}"/>
    <hyperlink ref="D23" r:id="rId12" xr:uid="{00000000-0004-0000-0300-00000B000000}"/>
    <hyperlink ref="D11" r:id="rId13" xr:uid="{00000000-0004-0000-0300-00000C000000}"/>
    <hyperlink ref="D12" r:id="rId14" xr:uid="{00000000-0004-0000-0300-00000D000000}"/>
    <hyperlink ref="D13" r:id="rId15" xr:uid="{00000000-0004-0000-0300-00000E000000}"/>
    <hyperlink ref="D14" r:id="rId16" xr:uid="{00000000-0004-0000-0300-00000F000000}"/>
    <hyperlink ref="D15" r:id="rId17" xr:uid="{00000000-0004-0000-0300-000010000000}"/>
    <hyperlink ref="D16" r:id="rId18" xr:uid="{00000000-0004-0000-0300-000011000000}"/>
    <hyperlink ref="D25" r:id="rId19" xr:uid="{00000000-0004-0000-0300-000012000000}"/>
    <hyperlink ref="D26" r:id="rId20" xr:uid="{00000000-0004-0000-0300-000013000000}"/>
    <hyperlink ref="D27" r:id="rId21" xr:uid="{00000000-0004-0000-0300-000014000000}"/>
    <hyperlink ref="D28" r:id="rId22" xr:uid="{00000000-0004-0000-0300-000015000000}"/>
    <hyperlink ref="D29" r:id="rId23" xr:uid="{00000000-0004-0000-0300-000016000000}"/>
    <hyperlink ref="D32" r:id="rId24" xr:uid="{00000000-0004-0000-0300-000018000000}"/>
    <hyperlink ref="D33" r:id="rId25" xr:uid="{00000000-0004-0000-0300-000019000000}"/>
    <hyperlink ref="D34" r:id="rId26" xr:uid="{00000000-0004-0000-0300-00001A000000}"/>
    <hyperlink ref="D35" r:id="rId27" xr:uid="{00000000-0004-0000-0300-00001B000000}"/>
    <hyperlink ref="D36" r:id="rId28" xr:uid="{00000000-0004-0000-0300-00001C000000}"/>
    <hyperlink ref="D37" r:id="rId29" xr:uid="{00000000-0004-0000-0300-00001D000000}"/>
    <hyperlink ref="D39" r:id="rId30" xr:uid="{00000000-0004-0000-0300-00001E000000}"/>
    <hyperlink ref="D40" r:id="rId31" xr:uid="{00000000-0004-0000-0300-00001F000000}"/>
    <hyperlink ref="D41" r:id="rId32" xr:uid="{00000000-0004-0000-0300-000020000000}"/>
    <hyperlink ref="D42" r:id="rId33" xr:uid="{00000000-0004-0000-0300-000021000000}"/>
    <hyperlink ref="D43" r:id="rId34" xr:uid="{00000000-0004-0000-0300-000022000000}"/>
    <hyperlink ref="D44" r:id="rId35" xr:uid="{00000000-0004-0000-0300-000023000000}"/>
    <hyperlink ref="D45" r:id="rId36" xr:uid="{00000000-0004-0000-0300-000024000000}"/>
    <hyperlink ref="D46" r:id="rId37" xr:uid="{00000000-0004-0000-0300-000025000000}"/>
    <hyperlink ref="D47" r:id="rId38" xr:uid="{00000000-0004-0000-0300-000026000000}"/>
    <hyperlink ref="D48" r:id="rId39" xr:uid="{00000000-0004-0000-0300-000027000000}"/>
    <hyperlink ref="D49" r:id="rId40" xr:uid="{00000000-0004-0000-0300-000028000000}"/>
    <hyperlink ref="D51" r:id="rId41" xr:uid="{00000000-0004-0000-0300-000029000000}"/>
    <hyperlink ref="D52" r:id="rId42" xr:uid="{00000000-0004-0000-0300-00002A000000}"/>
  </hyperlinks>
  <pageMargins left="0.7" right="0.7" top="0.75" bottom="0.75" header="0" footer="0"/>
  <pageSetup fitToHeight="0" orientation="landscape" r:id="rId43"/>
  <ignoredErrors>
    <ignoredError sqref="E1" unlockedFormula="1"/>
  </ignoredErrors>
  <drawing r:id="rId4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40CA-CC50-4AA6-9D18-02F94620B2B0}">
  <sheetPr>
    <tabColor theme="0" tint="-4.9989318521683403E-2"/>
  </sheetPr>
  <dimension ref="A1:K462"/>
  <sheetViews>
    <sheetView workbookViewId="0">
      <selection activeCell="I16" sqref="I16"/>
    </sheetView>
  </sheetViews>
  <sheetFormatPr defaultColWidth="9.140625" defaultRowHeight="20.100000000000001" customHeight="1" x14ac:dyDescent="0.25"/>
  <cols>
    <col min="1" max="1" width="30.85546875" style="388" customWidth="1"/>
    <col min="2" max="2" width="19.85546875" style="391" customWidth="1"/>
    <col min="3" max="3" width="9.5703125" style="388" customWidth="1"/>
    <col min="4" max="4" width="52" style="388" customWidth="1"/>
    <col min="5" max="5" width="12.28515625" style="432" customWidth="1"/>
    <col min="6" max="6" width="18.5703125" style="388" customWidth="1"/>
    <col min="7" max="16384" width="9.140625" style="378"/>
  </cols>
  <sheetData>
    <row r="1" spans="1:11" ht="20.100000000000001" customHeight="1" x14ac:dyDescent="0.25">
      <c r="A1" s="1216" t="s">
        <v>473</v>
      </c>
      <c r="B1" s="1217"/>
      <c r="C1" s="1217"/>
      <c r="D1" s="413" t="s">
        <v>472</v>
      </c>
      <c r="E1" s="433">
        <f>'Активний ESE'!F1</f>
        <v>51.894500000000001</v>
      </c>
      <c r="F1" s="411"/>
    </row>
    <row r="2" spans="1:11" ht="28.5" customHeight="1" x14ac:dyDescent="0.25">
      <c r="A2" s="415" t="s">
        <v>2</v>
      </c>
      <c r="B2" s="416" t="s">
        <v>474</v>
      </c>
      <c r="C2" s="415" t="s">
        <v>1344</v>
      </c>
      <c r="D2" s="418" t="s">
        <v>1357</v>
      </c>
      <c r="E2" s="429" t="s">
        <v>1342</v>
      </c>
      <c r="F2" s="415" t="s">
        <v>1343</v>
      </c>
    </row>
    <row r="3" spans="1:11" ht="20.100000000000001" customHeight="1" x14ac:dyDescent="0.25">
      <c r="A3" s="379" t="s">
        <v>475</v>
      </c>
      <c r="B3" s="380">
        <v>8595090506294</v>
      </c>
      <c r="C3" s="381">
        <v>350</v>
      </c>
      <c r="D3" s="382" t="s">
        <v>476</v>
      </c>
      <c r="E3" s="412">
        <v>170.81</v>
      </c>
      <c r="F3" s="412">
        <f>E3*E1</f>
        <v>8864.0995450000009</v>
      </c>
    </row>
    <row r="4" spans="1:11" ht="20.100000000000001" customHeight="1" x14ac:dyDescent="0.25">
      <c r="A4" s="379" t="s">
        <v>477</v>
      </c>
      <c r="B4" s="383">
        <v>8595090509684</v>
      </c>
      <c r="C4" s="381">
        <v>50</v>
      </c>
      <c r="D4" s="382" t="s">
        <v>478</v>
      </c>
      <c r="E4" s="412">
        <v>55.43</v>
      </c>
      <c r="F4" s="412">
        <f>E4*E1</f>
        <v>2876.5121349999999</v>
      </c>
    </row>
    <row r="5" spans="1:11" ht="20.100000000000001" customHeight="1" x14ac:dyDescent="0.25">
      <c r="A5" s="379" t="s">
        <v>479</v>
      </c>
      <c r="B5" s="383">
        <v>8595090512059</v>
      </c>
      <c r="C5" s="381">
        <v>70</v>
      </c>
      <c r="D5" s="382" t="s">
        <v>480</v>
      </c>
      <c r="E5" s="412">
        <v>75.08</v>
      </c>
      <c r="F5" s="412">
        <f>E5*E1</f>
        <v>3896.2390599999999</v>
      </c>
    </row>
    <row r="6" spans="1:11" ht="20.100000000000001" customHeight="1" x14ac:dyDescent="0.25">
      <c r="A6" s="379" t="s">
        <v>481</v>
      </c>
      <c r="B6" s="383">
        <v>8595090512349</v>
      </c>
      <c r="C6" s="381">
        <v>100</v>
      </c>
      <c r="D6" s="382" t="s">
        <v>482</v>
      </c>
      <c r="E6" s="412">
        <v>87.93</v>
      </c>
      <c r="F6" s="412">
        <f>E6*E1</f>
        <v>4563.0833850000008</v>
      </c>
    </row>
    <row r="7" spans="1:11" ht="20.100000000000001" customHeight="1" x14ac:dyDescent="0.25">
      <c r="A7" s="379" t="s">
        <v>483</v>
      </c>
      <c r="B7" s="383">
        <v>8595090513490</v>
      </c>
      <c r="C7" s="381">
        <v>100</v>
      </c>
      <c r="D7" s="382" t="s">
        <v>484</v>
      </c>
      <c r="E7" s="412">
        <v>79.11</v>
      </c>
      <c r="F7" s="412">
        <f>E7*E1</f>
        <v>4105.3738949999997</v>
      </c>
    </row>
    <row r="8" spans="1:11" ht="20.100000000000001" customHeight="1" x14ac:dyDescent="0.25">
      <c r="A8" s="379" t="s">
        <v>485</v>
      </c>
      <c r="B8" s="383">
        <v>8595090513506</v>
      </c>
      <c r="C8" s="381">
        <v>100</v>
      </c>
      <c r="D8" s="382" t="s">
        <v>486</v>
      </c>
      <c r="E8" s="412">
        <v>82.13</v>
      </c>
      <c r="F8" s="412">
        <f>E8*E1</f>
        <v>4262.0952849999994</v>
      </c>
    </row>
    <row r="9" spans="1:11" ht="20.100000000000001" customHeight="1" x14ac:dyDescent="0.25">
      <c r="A9" s="379" t="s">
        <v>487</v>
      </c>
      <c r="B9" s="383">
        <v>8595090513575</v>
      </c>
      <c r="C9" s="381">
        <v>100</v>
      </c>
      <c r="D9" s="382" t="s">
        <v>488</v>
      </c>
      <c r="E9" s="412">
        <v>91.2</v>
      </c>
      <c r="F9" s="412">
        <f>E9*E1</f>
        <v>4732.7784000000001</v>
      </c>
    </row>
    <row r="10" spans="1:11" ht="20.100000000000001" customHeight="1" x14ac:dyDescent="0.25">
      <c r="A10" s="379" t="s">
        <v>489</v>
      </c>
      <c r="B10" s="383">
        <v>8595090514022</v>
      </c>
      <c r="C10" s="381">
        <v>100</v>
      </c>
      <c r="D10" s="382" t="s">
        <v>490</v>
      </c>
      <c r="E10" s="412">
        <v>86.07</v>
      </c>
      <c r="F10" s="412">
        <f>E10*E1</f>
        <v>4466.5596150000001</v>
      </c>
    </row>
    <row r="11" spans="1:11" ht="20.100000000000001" customHeight="1" x14ac:dyDescent="0.25">
      <c r="A11" s="379" t="s">
        <v>491</v>
      </c>
      <c r="B11" s="383">
        <v>8595090514343</v>
      </c>
      <c r="C11" s="381">
        <v>460</v>
      </c>
      <c r="D11" s="382" t="s">
        <v>492</v>
      </c>
      <c r="E11" s="412">
        <v>92.03</v>
      </c>
      <c r="F11" s="412">
        <f>E11*E1</f>
        <v>4775.8508350000002</v>
      </c>
    </row>
    <row r="12" spans="1:11" ht="20.100000000000001" customHeight="1" x14ac:dyDescent="0.25">
      <c r="A12" s="379" t="s">
        <v>493</v>
      </c>
      <c r="B12" s="383">
        <v>8595090515197</v>
      </c>
      <c r="C12" s="381">
        <v>100</v>
      </c>
      <c r="D12" s="382" t="s">
        <v>494</v>
      </c>
      <c r="E12" s="412">
        <v>85.07</v>
      </c>
      <c r="F12" s="412">
        <f>E12*E1</f>
        <v>4414.6651149999998</v>
      </c>
    </row>
    <row r="13" spans="1:11" ht="20.100000000000001" customHeight="1" x14ac:dyDescent="0.25">
      <c r="A13" s="379" t="s">
        <v>495</v>
      </c>
      <c r="B13" s="383">
        <v>8595090515647</v>
      </c>
      <c r="C13" s="381">
        <v>35</v>
      </c>
      <c r="D13" s="414" t="s">
        <v>496</v>
      </c>
      <c r="E13" s="412">
        <v>27.71</v>
      </c>
      <c r="F13" s="412">
        <f>E13*E1</f>
        <v>1437.9965950000001</v>
      </c>
      <c r="K13" s="417"/>
    </row>
    <row r="14" spans="1:11" ht="20.100000000000001" customHeight="1" x14ac:dyDescent="0.25">
      <c r="A14" s="379" t="s">
        <v>497</v>
      </c>
      <c r="B14" s="383">
        <v>8595090516170</v>
      </c>
      <c r="C14" s="381">
        <v>145</v>
      </c>
      <c r="D14" s="382" t="s">
        <v>498</v>
      </c>
      <c r="E14" s="412">
        <v>31.74</v>
      </c>
      <c r="F14" s="412">
        <f>E14*E1</f>
        <v>1647.1314299999999</v>
      </c>
    </row>
    <row r="15" spans="1:11" ht="20.100000000000001" customHeight="1" x14ac:dyDescent="0.25">
      <c r="A15" s="379" t="s">
        <v>499</v>
      </c>
      <c r="B15" s="383">
        <v>8595090516187</v>
      </c>
      <c r="C15" s="381">
        <v>140</v>
      </c>
      <c r="D15" s="382" t="s">
        <v>500</v>
      </c>
      <c r="E15" s="412">
        <v>49.97</v>
      </c>
      <c r="F15" s="412">
        <f>E15*E1</f>
        <v>2593.168165</v>
      </c>
    </row>
    <row r="16" spans="1:11" ht="20.100000000000001" customHeight="1" x14ac:dyDescent="0.25">
      <c r="A16" s="379" t="s">
        <v>147</v>
      </c>
      <c r="B16" s="383">
        <v>8595090516194</v>
      </c>
      <c r="C16" s="381">
        <v>255</v>
      </c>
      <c r="D16" s="382" t="s">
        <v>501</v>
      </c>
      <c r="E16" s="412">
        <v>56.18</v>
      </c>
      <c r="F16" s="412">
        <f>E16*E1</f>
        <v>2915.4330100000002</v>
      </c>
    </row>
    <row r="17" spans="1:6" ht="20.100000000000001" customHeight="1" x14ac:dyDescent="0.25">
      <c r="A17" s="379" t="s">
        <v>502</v>
      </c>
      <c r="B17" s="383">
        <v>8595090516750</v>
      </c>
      <c r="C17" s="381">
        <v>100</v>
      </c>
      <c r="D17" s="382" t="s">
        <v>503</v>
      </c>
      <c r="E17" s="412">
        <v>97.22</v>
      </c>
      <c r="F17" s="412">
        <f>E17*E1</f>
        <v>5045.1832899999999</v>
      </c>
    </row>
    <row r="18" spans="1:6" ht="20.100000000000001" customHeight="1" x14ac:dyDescent="0.25">
      <c r="A18" s="379" t="s">
        <v>504</v>
      </c>
      <c r="B18" s="383">
        <v>8595090516897</v>
      </c>
      <c r="C18" s="381">
        <v>100</v>
      </c>
      <c r="D18" s="382" t="s">
        <v>505</v>
      </c>
      <c r="E18" s="412">
        <v>97.22</v>
      </c>
      <c r="F18" s="412">
        <f>E18*E1</f>
        <v>5045.1832899999999</v>
      </c>
    </row>
    <row r="19" spans="1:6" ht="20.100000000000001" customHeight="1" x14ac:dyDescent="0.25">
      <c r="A19" s="379" t="s">
        <v>149</v>
      </c>
      <c r="B19" s="383">
        <v>8595090517221</v>
      </c>
      <c r="C19" s="381">
        <v>445</v>
      </c>
      <c r="D19" s="382" t="s">
        <v>506</v>
      </c>
      <c r="E19" s="412">
        <v>93.97</v>
      </c>
      <c r="F19" s="412">
        <f>E19*E1</f>
        <v>4876.5261650000002</v>
      </c>
    </row>
    <row r="20" spans="1:6" ht="20.100000000000001" customHeight="1" x14ac:dyDescent="0.25">
      <c r="A20" s="379" t="s">
        <v>148</v>
      </c>
      <c r="B20" s="383">
        <v>8595090517603</v>
      </c>
      <c r="C20" s="381">
        <v>355</v>
      </c>
      <c r="D20" s="382" t="s">
        <v>507</v>
      </c>
      <c r="E20" s="412">
        <v>79.66</v>
      </c>
      <c r="F20" s="412">
        <f>E20*E1</f>
        <v>4133.9158699999998</v>
      </c>
    </row>
    <row r="21" spans="1:6" ht="20.100000000000001" customHeight="1" x14ac:dyDescent="0.25">
      <c r="A21" s="379" t="s">
        <v>508</v>
      </c>
      <c r="B21" s="383">
        <v>8595090517610</v>
      </c>
      <c r="C21" s="381">
        <v>365</v>
      </c>
      <c r="D21" s="382" t="s">
        <v>509</v>
      </c>
      <c r="E21" s="412">
        <v>95.67</v>
      </c>
      <c r="F21" s="412">
        <f>E21*E1</f>
        <v>4964.7468150000004</v>
      </c>
    </row>
    <row r="22" spans="1:6" ht="20.100000000000001" customHeight="1" x14ac:dyDescent="0.25">
      <c r="A22" s="379" t="s">
        <v>510</v>
      </c>
      <c r="B22" s="383">
        <v>8595090517634</v>
      </c>
      <c r="C22" s="381">
        <v>455</v>
      </c>
      <c r="D22" s="382" t="s">
        <v>511</v>
      </c>
      <c r="E22" s="412">
        <v>123.62</v>
      </c>
      <c r="F22" s="412">
        <f>E22*E1</f>
        <v>6415.1980900000008</v>
      </c>
    </row>
    <row r="23" spans="1:6" ht="20.100000000000001" customHeight="1" x14ac:dyDescent="0.25">
      <c r="A23" s="379" t="s">
        <v>512</v>
      </c>
      <c r="B23" s="383">
        <v>8595090518112</v>
      </c>
      <c r="C23" s="381">
        <v>75</v>
      </c>
      <c r="D23" s="382" t="s">
        <v>513</v>
      </c>
      <c r="E23" s="412">
        <v>37.35</v>
      </c>
      <c r="F23" s="412">
        <f>E23*E1</f>
        <v>1938.259575</v>
      </c>
    </row>
    <row r="24" spans="1:6" ht="20.100000000000001" customHeight="1" x14ac:dyDescent="0.25">
      <c r="A24" s="379" t="s">
        <v>514</v>
      </c>
      <c r="B24" s="383">
        <v>8595090518136</v>
      </c>
      <c r="C24" s="381">
        <v>80</v>
      </c>
      <c r="D24" s="382" t="s">
        <v>515</v>
      </c>
      <c r="E24" s="412">
        <v>37.35</v>
      </c>
      <c r="F24" s="412">
        <f>E24*E1</f>
        <v>1938.259575</v>
      </c>
    </row>
    <row r="25" spans="1:6" ht="20.100000000000001" customHeight="1" x14ac:dyDescent="0.25">
      <c r="A25" s="379" t="s">
        <v>516</v>
      </c>
      <c r="B25" s="383">
        <v>8595090518150</v>
      </c>
      <c r="C25" s="381">
        <v>130</v>
      </c>
      <c r="D25" s="382" t="s">
        <v>517</v>
      </c>
      <c r="E25" s="412">
        <v>53.08</v>
      </c>
      <c r="F25" s="412">
        <f>E25*E1</f>
        <v>2754.5600599999998</v>
      </c>
    </row>
    <row r="26" spans="1:6" ht="20.100000000000001" customHeight="1" x14ac:dyDescent="0.25">
      <c r="A26" s="379" t="s">
        <v>518</v>
      </c>
      <c r="B26" s="383">
        <v>8595090518174</v>
      </c>
      <c r="C26" s="381">
        <v>155</v>
      </c>
      <c r="D26" s="382" t="s">
        <v>519</v>
      </c>
      <c r="E26" s="412">
        <v>46.78</v>
      </c>
      <c r="F26" s="412">
        <f>E26*E1</f>
        <v>2427.6247100000001</v>
      </c>
    </row>
    <row r="27" spans="1:6" ht="20.100000000000001" customHeight="1" x14ac:dyDescent="0.25">
      <c r="A27" s="379" t="s">
        <v>520</v>
      </c>
      <c r="B27" s="383">
        <v>8595090518235</v>
      </c>
      <c r="C27" s="381">
        <v>130</v>
      </c>
      <c r="D27" s="382" t="s">
        <v>521</v>
      </c>
      <c r="E27" s="412">
        <v>61.4</v>
      </c>
      <c r="F27" s="412">
        <f>E27*E1</f>
        <v>3186.3222999999998</v>
      </c>
    </row>
    <row r="28" spans="1:6" ht="20.100000000000001" customHeight="1" x14ac:dyDescent="0.25">
      <c r="A28" s="379" t="s">
        <v>522</v>
      </c>
      <c r="B28" s="383">
        <v>8595090518259</v>
      </c>
      <c r="C28" s="381">
        <v>160</v>
      </c>
      <c r="D28" s="382" t="s">
        <v>523</v>
      </c>
      <c r="E28" s="412">
        <v>55.1</v>
      </c>
      <c r="F28" s="412">
        <f>E28*E1</f>
        <v>2859.3869500000001</v>
      </c>
    </row>
    <row r="29" spans="1:6" ht="20.100000000000001" customHeight="1" x14ac:dyDescent="0.25">
      <c r="A29" s="379" t="s">
        <v>153</v>
      </c>
      <c r="B29" s="383">
        <v>8595090518488</v>
      </c>
      <c r="C29" s="381">
        <v>430</v>
      </c>
      <c r="D29" s="382" t="s">
        <v>524</v>
      </c>
      <c r="E29" s="412">
        <v>117.83</v>
      </c>
      <c r="F29" s="412">
        <f>E29*E1</f>
        <v>6114.7289350000001</v>
      </c>
    </row>
    <row r="30" spans="1:6" ht="20.100000000000001" customHeight="1" x14ac:dyDescent="0.25">
      <c r="A30" s="379" t="s">
        <v>525</v>
      </c>
      <c r="B30" s="383">
        <v>8595090518495</v>
      </c>
      <c r="C30" s="381">
        <v>440</v>
      </c>
      <c r="D30" s="382" t="s">
        <v>526</v>
      </c>
      <c r="E30" s="412">
        <v>133.69999999999999</v>
      </c>
      <c r="F30" s="412">
        <f>E30*E1</f>
        <v>6938.2946499999998</v>
      </c>
    </row>
    <row r="31" spans="1:6" ht="20.100000000000001" customHeight="1" x14ac:dyDescent="0.25">
      <c r="A31" s="379" t="s">
        <v>152</v>
      </c>
      <c r="B31" s="383">
        <v>8595090518723</v>
      </c>
      <c r="C31" s="381">
        <v>240</v>
      </c>
      <c r="D31" s="382" t="s">
        <v>527</v>
      </c>
      <c r="E31" s="412">
        <v>69.33</v>
      </c>
      <c r="F31" s="412">
        <f>E31*E1</f>
        <v>3597.8456849999998</v>
      </c>
    </row>
    <row r="32" spans="1:6" ht="20.100000000000001" customHeight="1" x14ac:dyDescent="0.25">
      <c r="A32" s="379" t="s">
        <v>528</v>
      </c>
      <c r="B32" s="383">
        <v>8595090519102</v>
      </c>
      <c r="C32" s="381">
        <v>385</v>
      </c>
      <c r="D32" s="382" t="s">
        <v>529</v>
      </c>
      <c r="E32" s="412">
        <v>106.71</v>
      </c>
      <c r="F32" s="412">
        <f>E32*E1</f>
        <v>5537.6620949999997</v>
      </c>
    </row>
    <row r="33" spans="1:6" ht="20.100000000000001" customHeight="1" x14ac:dyDescent="0.25">
      <c r="A33" s="379" t="s">
        <v>530</v>
      </c>
      <c r="B33" s="383">
        <v>8595090519133</v>
      </c>
      <c r="C33" s="381">
        <v>395</v>
      </c>
      <c r="D33" s="382" t="s">
        <v>531</v>
      </c>
      <c r="E33" s="412">
        <v>127.1</v>
      </c>
      <c r="F33" s="412">
        <f>E33*E1</f>
        <v>6595.7909499999996</v>
      </c>
    </row>
    <row r="34" spans="1:6" ht="20.100000000000001" customHeight="1" x14ac:dyDescent="0.25">
      <c r="A34" s="379" t="s">
        <v>532</v>
      </c>
      <c r="B34" s="383">
        <v>8595090519164</v>
      </c>
      <c r="C34" s="381">
        <v>40</v>
      </c>
      <c r="D34" s="382" t="s">
        <v>533</v>
      </c>
      <c r="E34" s="412">
        <v>39.549999999999997</v>
      </c>
      <c r="F34" s="412">
        <f>E34*E1</f>
        <v>2052.427475</v>
      </c>
    </row>
    <row r="35" spans="1:6" ht="20.100000000000001" customHeight="1" x14ac:dyDescent="0.25">
      <c r="A35" s="379" t="s">
        <v>534</v>
      </c>
      <c r="B35" s="383">
        <v>8595090519447</v>
      </c>
      <c r="C35" s="381">
        <v>145</v>
      </c>
      <c r="D35" s="382" t="s">
        <v>535</v>
      </c>
      <c r="E35" s="412">
        <v>54.65</v>
      </c>
      <c r="F35" s="412">
        <f>E35*E1</f>
        <v>2836.0344249999998</v>
      </c>
    </row>
    <row r="36" spans="1:6" ht="20.100000000000001" customHeight="1" x14ac:dyDescent="0.25">
      <c r="A36" s="379" t="s">
        <v>536</v>
      </c>
      <c r="B36" s="383">
        <v>8595090519454</v>
      </c>
      <c r="C36" s="381">
        <v>150</v>
      </c>
      <c r="D36" s="382" t="s">
        <v>500</v>
      </c>
      <c r="E36" s="412">
        <v>71.72</v>
      </c>
      <c r="F36" s="412">
        <f>E36*E1</f>
        <v>3721.87354</v>
      </c>
    </row>
    <row r="37" spans="1:6" ht="20.100000000000001" customHeight="1" x14ac:dyDescent="0.25">
      <c r="A37" s="379" t="s">
        <v>150</v>
      </c>
      <c r="B37" s="383">
        <v>8595090519461</v>
      </c>
      <c r="C37" s="381">
        <v>440</v>
      </c>
      <c r="D37" s="382" t="s">
        <v>537</v>
      </c>
      <c r="E37" s="412">
        <v>125.36</v>
      </c>
      <c r="F37" s="412">
        <f>E37*E1</f>
        <v>6505.4945200000002</v>
      </c>
    </row>
    <row r="38" spans="1:6" ht="20.100000000000001" customHeight="1" x14ac:dyDescent="0.25">
      <c r="A38" s="379" t="s">
        <v>146</v>
      </c>
      <c r="B38" s="383">
        <v>8595090519485</v>
      </c>
      <c r="C38" s="381">
        <v>250</v>
      </c>
      <c r="D38" s="382" t="s">
        <v>538</v>
      </c>
      <c r="E38" s="412">
        <v>69.790000000000006</v>
      </c>
      <c r="F38" s="412">
        <f>E38*E1</f>
        <v>3621.7171550000003</v>
      </c>
    </row>
    <row r="39" spans="1:6" ht="20.100000000000001" customHeight="1" x14ac:dyDescent="0.25">
      <c r="A39" s="379" t="s">
        <v>539</v>
      </c>
      <c r="B39" s="383">
        <v>8595090519508</v>
      </c>
      <c r="C39" s="381">
        <v>80</v>
      </c>
      <c r="D39" s="382" t="s">
        <v>540</v>
      </c>
      <c r="E39" s="412">
        <v>30.41</v>
      </c>
      <c r="F39" s="412">
        <f>E39*E1</f>
        <v>1578.1117449999999</v>
      </c>
    </row>
    <row r="40" spans="1:6" ht="20.100000000000001" customHeight="1" x14ac:dyDescent="0.25">
      <c r="A40" s="379" t="s">
        <v>541</v>
      </c>
      <c r="B40" s="383">
        <v>8595090519522</v>
      </c>
      <c r="C40" s="381">
        <v>375</v>
      </c>
      <c r="D40" s="382" t="s">
        <v>542</v>
      </c>
      <c r="E40" s="412">
        <v>98.9</v>
      </c>
      <c r="F40" s="412">
        <f>E40*E1</f>
        <v>5132.3660500000005</v>
      </c>
    </row>
    <row r="41" spans="1:6" ht="20.100000000000001" customHeight="1" x14ac:dyDescent="0.25">
      <c r="A41" s="379" t="s">
        <v>543</v>
      </c>
      <c r="B41" s="383">
        <v>8595090519553</v>
      </c>
      <c r="C41" s="381">
        <v>150</v>
      </c>
      <c r="D41" s="382" t="s">
        <v>544</v>
      </c>
      <c r="E41" s="412">
        <v>49.01</v>
      </c>
      <c r="F41" s="412">
        <f>E41*E1</f>
        <v>2543.3494449999998</v>
      </c>
    </row>
    <row r="42" spans="1:6" ht="20.100000000000001" customHeight="1" x14ac:dyDescent="0.25">
      <c r="A42" s="379" t="s">
        <v>545</v>
      </c>
      <c r="B42" s="383">
        <v>8595090519751</v>
      </c>
      <c r="C42" s="381">
        <v>250</v>
      </c>
      <c r="D42" s="382" t="s">
        <v>546</v>
      </c>
      <c r="E42" s="412">
        <v>77.599999999999994</v>
      </c>
      <c r="F42" s="412">
        <f>E42*E1</f>
        <v>4027.0131999999999</v>
      </c>
    </row>
    <row r="43" spans="1:6" ht="20.100000000000001" customHeight="1" x14ac:dyDescent="0.25">
      <c r="A43" s="379" t="s">
        <v>547</v>
      </c>
      <c r="B43" s="383">
        <v>8595090520023</v>
      </c>
      <c r="C43" s="381">
        <v>450</v>
      </c>
      <c r="D43" s="382" t="s">
        <v>548</v>
      </c>
      <c r="E43" s="412">
        <v>145.97</v>
      </c>
      <c r="F43" s="412">
        <f>E43*E1</f>
        <v>7575.0401650000003</v>
      </c>
    </row>
    <row r="44" spans="1:6" ht="20.100000000000001" customHeight="1" x14ac:dyDescent="0.25">
      <c r="A44" s="379" t="s">
        <v>549</v>
      </c>
      <c r="B44" s="383">
        <v>8595090520948</v>
      </c>
      <c r="C44" s="381">
        <v>100</v>
      </c>
      <c r="D44" s="382" t="s">
        <v>550</v>
      </c>
      <c r="E44" s="412">
        <v>81.38</v>
      </c>
      <c r="F44" s="412">
        <f>E44*E1</f>
        <v>4223.1744099999996</v>
      </c>
    </row>
    <row r="45" spans="1:6" ht="20.100000000000001" customHeight="1" x14ac:dyDescent="0.25">
      <c r="A45" s="379" t="s">
        <v>551</v>
      </c>
      <c r="B45" s="383">
        <v>8595090521556</v>
      </c>
      <c r="C45" s="381">
        <v>140</v>
      </c>
      <c r="D45" s="382" t="s">
        <v>552</v>
      </c>
      <c r="E45" s="412">
        <v>55.66</v>
      </c>
      <c r="F45" s="412">
        <f>E45*E1</f>
        <v>2888.44787</v>
      </c>
    </row>
    <row r="46" spans="1:6" ht="20.100000000000001" customHeight="1" x14ac:dyDescent="0.25">
      <c r="A46" s="379" t="s">
        <v>553</v>
      </c>
      <c r="B46" s="383">
        <v>8595090521563</v>
      </c>
      <c r="C46" s="381">
        <v>145</v>
      </c>
      <c r="D46" s="382" t="s">
        <v>554</v>
      </c>
      <c r="E46" s="412">
        <v>72.23</v>
      </c>
      <c r="F46" s="412">
        <f>E46*E1</f>
        <v>3748.3397350000005</v>
      </c>
    </row>
    <row r="47" spans="1:6" ht="20.100000000000001" customHeight="1" x14ac:dyDescent="0.25">
      <c r="A47" s="379" t="s">
        <v>555</v>
      </c>
      <c r="B47" s="383">
        <v>8595090521822</v>
      </c>
      <c r="C47" s="381">
        <v>140</v>
      </c>
      <c r="D47" s="382" t="s">
        <v>556</v>
      </c>
      <c r="E47" s="412">
        <v>56.17</v>
      </c>
      <c r="F47" s="412">
        <f>E47*E1</f>
        <v>2914.9140649999999</v>
      </c>
    </row>
    <row r="48" spans="1:6" ht="20.100000000000001" customHeight="1" x14ac:dyDescent="0.25">
      <c r="A48" s="379" t="s">
        <v>557</v>
      </c>
      <c r="B48" s="383">
        <v>8595090523680</v>
      </c>
      <c r="C48" s="381">
        <v>75</v>
      </c>
      <c r="D48" s="382" t="s">
        <v>558</v>
      </c>
      <c r="E48" s="412">
        <v>23.9</v>
      </c>
      <c r="F48" s="412">
        <f>E48*E1</f>
        <v>1240.27855</v>
      </c>
    </row>
    <row r="49" spans="1:6" ht="20.100000000000001" customHeight="1" x14ac:dyDescent="0.25">
      <c r="A49" s="379" t="s">
        <v>559</v>
      </c>
      <c r="B49" s="383">
        <v>8595090524915</v>
      </c>
      <c r="C49" s="381">
        <v>255</v>
      </c>
      <c r="D49" s="382" t="s">
        <v>560</v>
      </c>
      <c r="E49" s="412">
        <v>98.38</v>
      </c>
      <c r="F49" s="412">
        <f>E49*E1</f>
        <v>5105.3809099999999</v>
      </c>
    </row>
    <row r="50" spans="1:6" ht="20.100000000000001" customHeight="1" x14ac:dyDescent="0.25">
      <c r="A50" s="379" t="s">
        <v>561</v>
      </c>
      <c r="B50" s="383">
        <v>8595090526339</v>
      </c>
      <c r="C50" s="381">
        <v>385</v>
      </c>
      <c r="D50" s="382" t="s">
        <v>562</v>
      </c>
      <c r="E50" s="412">
        <v>113.04</v>
      </c>
      <c r="F50" s="412">
        <f>E50*E1</f>
        <v>5866.1542800000007</v>
      </c>
    </row>
    <row r="51" spans="1:6" ht="20.100000000000001" customHeight="1" x14ac:dyDescent="0.25">
      <c r="A51" s="379" t="s">
        <v>563</v>
      </c>
      <c r="B51" s="383">
        <v>8595090527718</v>
      </c>
      <c r="C51" s="381">
        <v>160</v>
      </c>
      <c r="D51" s="382" t="s">
        <v>564</v>
      </c>
      <c r="E51" s="412">
        <v>52.83</v>
      </c>
      <c r="F51" s="412">
        <f>E51*E1</f>
        <v>2741.5864350000002</v>
      </c>
    </row>
    <row r="52" spans="1:6" ht="20.100000000000001" customHeight="1" x14ac:dyDescent="0.25">
      <c r="A52" s="379" t="s">
        <v>565</v>
      </c>
      <c r="B52" s="383">
        <v>8595090529965</v>
      </c>
      <c r="C52" s="381">
        <v>145</v>
      </c>
      <c r="D52" s="382" t="s">
        <v>566</v>
      </c>
      <c r="E52" s="412">
        <v>71.98</v>
      </c>
      <c r="F52" s="412">
        <f>E52*E1</f>
        <v>3735.3661100000004</v>
      </c>
    </row>
    <row r="53" spans="1:6" ht="20.100000000000001" customHeight="1" x14ac:dyDescent="0.25">
      <c r="A53" s="379" t="s">
        <v>567</v>
      </c>
      <c r="B53" s="383">
        <v>8595090530046</v>
      </c>
      <c r="C53" s="381">
        <v>55</v>
      </c>
      <c r="D53" s="382" t="s">
        <v>568</v>
      </c>
      <c r="E53" s="412">
        <v>23.68</v>
      </c>
      <c r="F53" s="412">
        <f>E53*E1</f>
        <v>1228.86176</v>
      </c>
    </row>
    <row r="54" spans="1:6" ht="20.100000000000001" customHeight="1" x14ac:dyDescent="0.25">
      <c r="A54" s="379" t="s">
        <v>569</v>
      </c>
      <c r="B54" s="383">
        <v>8595090533016</v>
      </c>
      <c r="C54" s="381">
        <v>175</v>
      </c>
      <c r="D54" s="382" t="s">
        <v>570</v>
      </c>
      <c r="E54" s="412">
        <v>55.06</v>
      </c>
      <c r="F54" s="412">
        <f>E54*E1</f>
        <v>2857.3111699999999</v>
      </c>
    </row>
    <row r="55" spans="1:6" ht="20.100000000000001" customHeight="1" x14ac:dyDescent="0.25">
      <c r="A55" s="379" t="s">
        <v>571</v>
      </c>
      <c r="B55" s="383">
        <v>8595090533023</v>
      </c>
      <c r="C55" s="381">
        <v>180</v>
      </c>
      <c r="D55" s="382" t="s">
        <v>572</v>
      </c>
      <c r="E55" s="412">
        <v>57.87</v>
      </c>
      <c r="F55" s="412">
        <f>E55*E1</f>
        <v>3003.1347149999997</v>
      </c>
    </row>
    <row r="56" spans="1:6" ht="20.100000000000001" customHeight="1" x14ac:dyDescent="0.25">
      <c r="A56" s="379" t="s">
        <v>573</v>
      </c>
      <c r="B56" s="383">
        <v>8595090533030</v>
      </c>
      <c r="C56" s="381">
        <v>100</v>
      </c>
      <c r="D56" s="382" t="s">
        <v>574</v>
      </c>
      <c r="E56" s="412">
        <v>35.229999999999997</v>
      </c>
      <c r="F56" s="412">
        <f>E56*E1</f>
        <v>1828.2432349999999</v>
      </c>
    </row>
    <row r="57" spans="1:6" ht="20.100000000000001" customHeight="1" x14ac:dyDescent="0.25">
      <c r="A57" s="379" t="s">
        <v>575</v>
      </c>
      <c r="B57" s="383">
        <v>8595090533108</v>
      </c>
      <c r="C57" s="381">
        <v>440</v>
      </c>
      <c r="D57" s="382" t="s">
        <v>576</v>
      </c>
      <c r="E57" s="412">
        <v>194.59</v>
      </c>
      <c r="F57" s="412">
        <f>E57*E1</f>
        <v>10098.150755000001</v>
      </c>
    </row>
    <row r="58" spans="1:6" ht="20.100000000000001" customHeight="1" x14ac:dyDescent="0.25">
      <c r="A58" s="379" t="s">
        <v>577</v>
      </c>
      <c r="B58" s="383">
        <v>8595090533115</v>
      </c>
      <c r="C58" s="381">
        <v>440</v>
      </c>
      <c r="D58" s="382" t="s">
        <v>578</v>
      </c>
      <c r="E58" s="412">
        <v>210.46</v>
      </c>
      <c r="F58" s="412">
        <f>E58*E1</f>
        <v>10921.716470000001</v>
      </c>
    </row>
    <row r="59" spans="1:6" ht="20.100000000000001" customHeight="1" x14ac:dyDescent="0.25">
      <c r="A59" s="379" t="s">
        <v>579</v>
      </c>
      <c r="B59" s="383">
        <v>8595090533139</v>
      </c>
      <c r="C59" s="381">
        <v>70</v>
      </c>
      <c r="D59" s="382" t="s">
        <v>580</v>
      </c>
      <c r="E59" s="412">
        <v>44.81</v>
      </c>
      <c r="F59" s="412">
        <f>E59*E1</f>
        <v>2325.3925450000002</v>
      </c>
    </row>
    <row r="60" spans="1:6" ht="20.100000000000001" customHeight="1" x14ac:dyDescent="0.25">
      <c r="A60" s="379" t="s">
        <v>581</v>
      </c>
      <c r="B60" s="383">
        <v>8595090533467</v>
      </c>
      <c r="C60" s="381">
        <v>175</v>
      </c>
      <c r="D60" s="382" t="s">
        <v>582</v>
      </c>
      <c r="E60" s="412">
        <v>98.22</v>
      </c>
      <c r="F60" s="412">
        <f>E60*E1</f>
        <v>5097.0777900000003</v>
      </c>
    </row>
    <row r="61" spans="1:6" ht="20.100000000000001" customHeight="1" x14ac:dyDescent="0.25">
      <c r="A61" s="379" t="s">
        <v>583</v>
      </c>
      <c r="B61" s="383">
        <v>8595090533764</v>
      </c>
      <c r="C61" s="381">
        <v>115</v>
      </c>
      <c r="D61" s="382" t="s">
        <v>584</v>
      </c>
      <c r="E61" s="412">
        <v>91.45</v>
      </c>
      <c r="F61" s="412">
        <f>E61*E1</f>
        <v>4745.7520249999998</v>
      </c>
    </row>
    <row r="62" spans="1:6" ht="20.100000000000001" customHeight="1" x14ac:dyDescent="0.25">
      <c r="A62" s="379" t="s">
        <v>585</v>
      </c>
      <c r="B62" s="383">
        <v>8595090533825</v>
      </c>
      <c r="C62" s="381">
        <v>150</v>
      </c>
      <c r="D62" s="382" t="s">
        <v>586</v>
      </c>
      <c r="E62" s="412">
        <v>66.510000000000005</v>
      </c>
      <c r="F62" s="412">
        <f>E62*E1</f>
        <v>3451.5031950000002</v>
      </c>
    </row>
    <row r="63" spans="1:6" ht="20.100000000000001" customHeight="1" x14ac:dyDescent="0.25">
      <c r="A63" s="379" t="s">
        <v>587</v>
      </c>
      <c r="B63" s="383">
        <v>8595090533856</v>
      </c>
      <c r="C63" s="381">
        <v>140</v>
      </c>
      <c r="D63" s="382" t="s">
        <v>588</v>
      </c>
      <c r="E63" s="412">
        <v>84.15</v>
      </c>
      <c r="F63" s="412">
        <f>E63*E1</f>
        <v>4366.9221750000006</v>
      </c>
    </row>
    <row r="64" spans="1:6" ht="20.100000000000001" customHeight="1" x14ac:dyDescent="0.25">
      <c r="A64" s="379" t="s">
        <v>589</v>
      </c>
      <c r="B64" s="383">
        <v>8595090533870</v>
      </c>
      <c r="C64" s="381">
        <v>140</v>
      </c>
      <c r="D64" s="382" t="s">
        <v>590</v>
      </c>
      <c r="E64" s="412">
        <v>78.599999999999994</v>
      </c>
      <c r="F64" s="412">
        <f>E64*E1</f>
        <v>4078.9076999999997</v>
      </c>
    </row>
    <row r="65" spans="1:6" ht="20.100000000000001" customHeight="1" x14ac:dyDescent="0.25">
      <c r="A65" s="379" t="s">
        <v>591</v>
      </c>
      <c r="B65" s="383">
        <v>8595090533924</v>
      </c>
      <c r="C65" s="381">
        <v>140</v>
      </c>
      <c r="D65" s="382" t="s">
        <v>592</v>
      </c>
      <c r="E65" s="412">
        <v>81.63</v>
      </c>
      <c r="F65" s="412">
        <f>E65*E1</f>
        <v>4236.1480350000002</v>
      </c>
    </row>
    <row r="66" spans="1:6" ht="20.100000000000001" customHeight="1" x14ac:dyDescent="0.25">
      <c r="A66" s="379" t="s">
        <v>593</v>
      </c>
      <c r="B66" s="383">
        <v>8595090534051</v>
      </c>
      <c r="C66" s="381">
        <v>155</v>
      </c>
      <c r="D66" s="382" t="s">
        <v>594</v>
      </c>
      <c r="E66" s="412">
        <v>87.09</v>
      </c>
      <c r="F66" s="412">
        <f>E66*E1</f>
        <v>4519.4920050000001</v>
      </c>
    </row>
    <row r="67" spans="1:6" ht="20.100000000000001" customHeight="1" x14ac:dyDescent="0.25">
      <c r="A67" s="379" t="s">
        <v>131</v>
      </c>
      <c r="B67" s="383">
        <v>8595090534211</v>
      </c>
      <c r="C67" s="381">
        <v>185</v>
      </c>
      <c r="D67" s="382" t="s">
        <v>595</v>
      </c>
      <c r="E67" s="412">
        <v>48.37</v>
      </c>
      <c r="F67" s="412">
        <f>E67*E1</f>
        <v>2510.1369649999997</v>
      </c>
    </row>
    <row r="68" spans="1:6" ht="20.100000000000001" customHeight="1" x14ac:dyDescent="0.25">
      <c r="A68" s="379" t="s">
        <v>596</v>
      </c>
      <c r="B68" s="383">
        <v>8595090534228</v>
      </c>
      <c r="C68" s="381">
        <v>185</v>
      </c>
      <c r="D68" s="382" t="s">
        <v>597</v>
      </c>
      <c r="E68" s="412">
        <v>61.19</v>
      </c>
      <c r="F68" s="412">
        <f>E68*E1</f>
        <v>3175.4244549999999</v>
      </c>
    </row>
    <row r="69" spans="1:6" ht="20.100000000000001" customHeight="1" x14ac:dyDescent="0.25">
      <c r="A69" s="379" t="s">
        <v>133</v>
      </c>
      <c r="B69" s="383">
        <v>8595090534235</v>
      </c>
      <c r="C69" s="381">
        <v>285</v>
      </c>
      <c r="D69" s="382" t="s">
        <v>598</v>
      </c>
      <c r="E69" s="412">
        <v>109.79</v>
      </c>
      <c r="F69" s="412">
        <f>E69*E1</f>
        <v>5697.497155</v>
      </c>
    </row>
    <row r="70" spans="1:6" ht="20.100000000000001" customHeight="1" x14ac:dyDescent="0.25">
      <c r="A70" s="379" t="s">
        <v>599</v>
      </c>
      <c r="B70" s="383">
        <v>8595090534242</v>
      </c>
      <c r="C70" s="381">
        <v>290</v>
      </c>
      <c r="D70" s="382" t="s">
        <v>600</v>
      </c>
      <c r="E70" s="412">
        <v>125.14</v>
      </c>
      <c r="F70" s="412">
        <f>E70*E1</f>
        <v>6494.07773</v>
      </c>
    </row>
    <row r="71" spans="1:6" ht="20.100000000000001" customHeight="1" x14ac:dyDescent="0.25">
      <c r="A71" s="379" t="s">
        <v>134</v>
      </c>
      <c r="B71" s="383">
        <v>8595090534259</v>
      </c>
      <c r="C71" s="381">
        <v>480</v>
      </c>
      <c r="D71" s="382" t="s">
        <v>601</v>
      </c>
      <c r="E71" s="412">
        <v>138.74</v>
      </c>
      <c r="F71" s="412">
        <f>E71*E1</f>
        <v>7199.8429300000007</v>
      </c>
    </row>
    <row r="72" spans="1:6" ht="20.100000000000001" customHeight="1" x14ac:dyDescent="0.25">
      <c r="A72" s="379" t="s">
        <v>602</v>
      </c>
      <c r="B72" s="383">
        <v>8595090534266</v>
      </c>
      <c r="C72" s="381">
        <v>475</v>
      </c>
      <c r="D72" s="382" t="s">
        <v>603</v>
      </c>
      <c r="E72" s="412">
        <v>153.35</v>
      </c>
      <c r="F72" s="412">
        <f>E72*E1</f>
        <v>7958.0215749999998</v>
      </c>
    </row>
    <row r="73" spans="1:6" ht="20.100000000000001" customHeight="1" x14ac:dyDescent="0.25">
      <c r="A73" s="379" t="s">
        <v>136</v>
      </c>
      <c r="B73" s="383">
        <v>8595090534273</v>
      </c>
      <c r="C73" s="381">
        <v>590</v>
      </c>
      <c r="D73" s="382" t="s">
        <v>604</v>
      </c>
      <c r="E73" s="412">
        <v>203.7</v>
      </c>
      <c r="F73" s="412">
        <f>E73*E1</f>
        <v>10570.90965</v>
      </c>
    </row>
    <row r="74" spans="1:6" ht="20.100000000000001" customHeight="1" x14ac:dyDescent="0.25">
      <c r="A74" s="379" t="s">
        <v>605</v>
      </c>
      <c r="B74" s="383">
        <v>8595090534280</v>
      </c>
      <c r="C74" s="381">
        <v>595</v>
      </c>
      <c r="D74" s="382" t="s">
        <v>606</v>
      </c>
      <c r="E74" s="412">
        <v>212.05</v>
      </c>
      <c r="F74" s="412">
        <f>E74*E1</f>
        <v>11004.228725000001</v>
      </c>
    </row>
    <row r="75" spans="1:6" ht="20.100000000000001" customHeight="1" x14ac:dyDescent="0.25">
      <c r="A75" s="379" t="s">
        <v>135</v>
      </c>
      <c r="B75" s="383">
        <v>8595090534297</v>
      </c>
      <c r="C75" s="381">
        <v>595</v>
      </c>
      <c r="D75" s="382" t="s">
        <v>607</v>
      </c>
      <c r="E75" s="412">
        <v>186.53</v>
      </c>
      <c r="F75" s="412">
        <f>E75*E1</f>
        <v>9679.8810850000009</v>
      </c>
    </row>
    <row r="76" spans="1:6" ht="20.100000000000001" customHeight="1" x14ac:dyDescent="0.25">
      <c r="A76" s="379" t="s">
        <v>608</v>
      </c>
      <c r="B76" s="383">
        <v>8595090534303</v>
      </c>
      <c r="C76" s="381">
        <v>605</v>
      </c>
      <c r="D76" s="382" t="s">
        <v>609</v>
      </c>
      <c r="E76" s="412">
        <v>201.14</v>
      </c>
      <c r="F76" s="412">
        <f>E76*E1</f>
        <v>10438.059729999999</v>
      </c>
    </row>
    <row r="77" spans="1:6" ht="20.100000000000001" customHeight="1" x14ac:dyDescent="0.25">
      <c r="A77" s="379" t="s">
        <v>610</v>
      </c>
      <c r="B77" s="383">
        <v>8595090534310</v>
      </c>
      <c r="C77" s="381">
        <v>115</v>
      </c>
      <c r="D77" s="382" t="s">
        <v>611</v>
      </c>
      <c r="E77" s="412">
        <v>37.03</v>
      </c>
      <c r="F77" s="412">
        <f>E77*E1</f>
        <v>1921.6533350000002</v>
      </c>
    </row>
    <row r="78" spans="1:6" ht="20.100000000000001" customHeight="1" x14ac:dyDescent="0.25">
      <c r="A78" s="379" t="s">
        <v>612</v>
      </c>
      <c r="B78" s="383">
        <v>8595090534327</v>
      </c>
      <c r="C78" s="381">
        <v>60</v>
      </c>
      <c r="D78" s="382" t="s">
        <v>613</v>
      </c>
      <c r="E78" s="412">
        <v>55.85</v>
      </c>
      <c r="F78" s="412">
        <f>E78*E1</f>
        <v>2898.3078250000003</v>
      </c>
    </row>
    <row r="79" spans="1:6" ht="20.100000000000001" customHeight="1" x14ac:dyDescent="0.25">
      <c r="A79" s="379" t="s">
        <v>614</v>
      </c>
      <c r="B79" s="383">
        <v>8595090535102</v>
      </c>
      <c r="C79" s="381">
        <v>175</v>
      </c>
      <c r="D79" s="382" t="s">
        <v>615</v>
      </c>
      <c r="E79" s="412">
        <v>96.24</v>
      </c>
      <c r="F79" s="412">
        <f>E79*E1</f>
        <v>4994.3266800000001</v>
      </c>
    </row>
    <row r="80" spans="1:6" ht="20.100000000000001" customHeight="1" x14ac:dyDescent="0.25">
      <c r="A80" s="379" t="s">
        <v>616</v>
      </c>
      <c r="B80" s="383">
        <v>8595090535119</v>
      </c>
      <c r="C80" s="381">
        <v>155</v>
      </c>
      <c r="D80" s="382" t="s">
        <v>617</v>
      </c>
      <c r="E80" s="412">
        <v>89.61</v>
      </c>
      <c r="F80" s="412">
        <f>E80*E1</f>
        <v>4650.2661449999996</v>
      </c>
    </row>
    <row r="81" spans="1:6" ht="20.100000000000001" customHeight="1" x14ac:dyDescent="0.25">
      <c r="A81" s="379" t="s">
        <v>618</v>
      </c>
      <c r="B81" s="383">
        <v>8595090535331</v>
      </c>
      <c r="C81" s="381">
        <v>365</v>
      </c>
      <c r="D81" s="382" t="s">
        <v>619</v>
      </c>
      <c r="E81" s="412">
        <v>139.75</v>
      </c>
      <c r="F81" s="412">
        <f>E81*E1</f>
        <v>7252.2563749999999</v>
      </c>
    </row>
    <row r="82" spans="1:6" ht="20.100000000000001" customHeight="1" x14ac:dyDescent="0.25">
      <c r="A82" s="379" t="s">
        <v>620</v>
      </c>
      <c r="B82" s="383">
        <v>8595090535355</v>
      </c>
      <c r="C82" s="381">
        <v>225</v>
      </c>
      <c r="D82" s="382" t="s">
        <v>621</v>
      </c>
      <c r="E82" s="412">
        <v>102.45</v>
      </c>
      <c r="F82" s="412">
        <f>E82*E1</f>
        <v>5316.5915249999998</v>
      </c>
    </row>
    <row r="83" spans="1:6" ht="20.100000000000001" customHeight="1" x14ac:dyDescent="0.25">
      <c r="A83" s="379" t="s">
        <v>622</v>
      </c>
      <c r="B83" s="383">
        <v>8595090535362</v>
      </c>
      <c r="C83" s="381">
        <v>185</v>
      </c>
      <c r="D83" s="382" t="s">
        <v>623</v>
      </c>
      <c r="E83" s="412">
        <v>182.91</v>
      </c>
      <c r="F83" s="412">
        <f>E83*E1</f>
        <v>9492.0229949999994</v>
      </c>
    </row>
    <row r="84" spans="1:6" ht="20.100000000000001" customHeight="1" x14ac:dyDescent="0.25">
      <c r="A84" s="379" t="s">
        <v>624</v>
      </c>
      <c r="B84" s="383">
        <v>8595090535379</v>
      </c>
      <c r="C84" s="381">
        <v>170</v>
      </c>
      <c r="D84" s="382" t="s">
        <v>625</v>
      </c>
      <c r="E84" s="412">
        <v>87.34</v>
      </c>
      <c r="F84" s="412">
        <f>E84*E1</f>
        <v>4532.4656300000006</v>
      </c>
    </row>
    <row r="85" spans="1:6" ht="20.100000000000001" customHeight="1" x14ac:dyDescent="0.25">
      <c r="A85" s="379" t="s">
        <v>626</v>
      </c>
      <c r="B85" s="383">
        <v>8595090535706</v>
      </c>
      <c r="C85" s="381">
        <v>1025</v>
      </c>
      <c r="D85" s="382" t="s">
        <v>627</v>
      </c>
      <c r="E85" s="412">
        <v>383.47</v>
      </c>
      <c r="F85" s="412">
        <f>E85*E1</f>
        <v>19899.983915000001</v>
      </c>
    </row>
    <row r="86" spans="1:6" ht="20.100000000000001" customHeight="1" x14ac:dyDescent="0.25">
      <c r="A86" s="379" t="s">
        <v>628</v>
      </c>
      <c r="B86" s="383">
        <v>8595090535713</v>
      </c>
      <c r="C86" s="381">
        <v>1365</v>
      </c>
      <c r="D86" s="382" t="s">
        <v>629</v>
      </c>
      <c r="E86" s="412">
        <v>505.58</v>
      </c>
      <c r="F86" s="412">
        <f>E86*E1</f>
        <v>26236.821309999999</v>
      </c>
    </row>
    <row r="87" spans="1:6" ht="20.100000000000001" customHeight="1" x14ac:dyDescent="0.25">
      <c r="A87" s="379" t="s">
        <v>630</v>
      </c>
      <c r="B87" s="383">
        <v>8595090535720</v>
      </c>
      <c r="C87" s="381">
        <v>1355</v>
      </c>
      <c r="D87" s="382" t="s">
        <v>631</v>
      </c>
      <c r="E87" s="412">
        <v>573.91</v>
      </c>
      <c r="F87" s="412">
        <f>E87*E1</f>
        <v>29782.772494999997</v>
      </c>
    </row>
    <row r="88" spans="1:6" ht="20.100000000000001" customHeight="1" x14ac:dyDescent="0.25">
      <c r="A88" s="379" t="s">
        <v>632</v>
      </c>
      <c r="B88" s="383">
        <v>8595090535737</v>
      </c>
      <c r="C88" s="381">
        <v>320</v>
      </c>
      <c r="D88" s="382" t="s">
        <v>633</v>
      </c>
      <c r="E88" s="412">
        <v>121.86</v>
      </c>
      <c r="F88" s="412">
        <f>E88*E1</f>
        <v>6323.8637699999999</v>
      </c>
    </row>
    <row r="89" spans="1:6" ht="20.100000000000001" customHeight="1" x14ac:dyDescent="0.25">
      <c r="A89" s="379" t="s">
        <v>634</v>
      </c>
      <c r="B89" s="383">
        <v>8595090535744</v>
      </c>
      <c r="C89" s="381">
        <v>320</v>
      </c>
      <c r="D89" s="382" t="s">
        <v>635</v>
      </c>
      <c r="E89" s="412">
        <v>219.44</v>
      </c>
      <c r="F89" s="412">
        <f>E89*E1</f>
        <v>11387.729079999999</v>
      </c>
    </row>
    <row r="90" spans="1:6" ht="20.100000000000001" customHeight="1" x14ac:dyDescent="0.25">
      <c r="A90" s="379" t="s">
        <v>636</v>
      </c>
      <c r="B90" s="383">
        <v>8595090535904</v>
      </c>
      <c r="C90" s="381">
        <v>255</v>
      </c>
      <c r="D90" s="382" t="s">
        <v>637</v>
      </c>
      <c r="E90" s="412">
        <v>191.22</v>
      </c>
      <c r="F90" s="412">
        <f>E90*E1</f>
        <v>9923.2662899999996</v>
      </c>
    </row>
    <row r="91" spans="1:6" ht="20.100000000000001" customHeight="1" x14ac:dyDescent="0.25">
      <c r="A91" s="379" t="s">
        <v>638</v>
      </c>
      <c r="B91" s="383">
        <v>8595090535942</v>
      </c>
      <c r="C91" s="381">
        <v>75</v>
      </c>
      <c r="D91" s="382" t="s">
        <v>639</v>
      </c>
      <c r="E91" s="412">
        <v>23.92</v>
      </c>
      <c r="F91" s="412">
        <f>E91*E1</f>
        <v>1241.3164400000001</v>
      </c>
    </row>
    <row r="92" spans="1:6" ht="20.100000000000001" customHeight="1" x14ac:dyDescent="0.25">
      <c r="A92" s="379" t="s">
        <v>161</v>
      </c>
      <c r="B92" s="383">
        <v>8595090536628</v>
      </c>
      <c r="C92" s="381">
        <v>250</v>
      </c>
      <c r="D92" s="382" t="s">
        <v>640</v>
      </c>
      <c r="E92" s="412">
        <v>77.56</v>
      </c>
      <c r="F92" s="412">
        <f>E92*E1</f>
        <v>4024.9374200000002</v>
      </c>
    </row>
    <row r="93" spans="1:6" ht="20.100000000000001" customHeight="1" x14ac:dyDescent="0.25">
      <c r="A93" s="379" t="s">
        <v>641</v>
      </c>
      <c r="B93" s="383">
        <v>8595090536635</v>
      </c>
      <c r="C93" s="381">
        <v>260</v>
      </c>
      <c r="D93" s="382" t="s">
        <v>642</v>
      </c>
      <c r="E93" s="412">
        <v>85.64</v>
      </c>
      <c r="F93" s="412">
        <f>E93*E1</f>
        <v>4444.2449800000004</v>
      </c>
    </row>
    <row r="94" spans="1:6" ht="20.100000000000001" customHeight="1" x14ac:dyDescent="0.25">
      <c r="A94" s="379" t="s">
        <v>160</v>
      </c>
      <c r="B94" s="383">
        <v>8595090536642</v>
      </c>
      <c r="C94" s="381">
        <v>270</v>
      </c>
      <c r="D94" s="382" t="s">
        <v>643</v>
      </c>
      <c r="E94" s="412">
        <v>70.459999999999994</v>
      </c>
      <c r="F94" s="412">
        <f>E94*E1</f>
        <v>3656.4864699999998</v>
      </c>
    </row>
    <row r="95" spans="1:6" ht="20.100000000000001" customHeight="1" x14ac:dyDescent="0.25">
      <c r="A95" s="379" t="s">
        <v>644</v>
      </c>
      <c r="B95" s="383">
        <v>8595090536659</v>
      </c>
      <c r="C95" s="381">
        <v>280</v>
      </c>
      <c r="D95" s="382" t="s">
        <v>645</v>
      </c>
      <c r="E95" s="412">
        <v>86.08</v>
      </c>
      <c r="F95" s="412">
        <f>E95*E1</f>
        <v>4467.0785599999999</v>
      </c>
    </row>
    <row r="96" spans="1:6" ht="20.100000000000001" customHeight="1" x14ac:dyDescent="0.25">
      <c r="A96" s="379" t="s">
        <v>646</v>
      </c>
      <c r="B96" s="383">
        <v>8595090536925</v>
      </c>
      <c r="C96" s="381">
        <v>70</v>
      </c>
      <c r="D96" s="382" t="s">
        <v>647</v>
      </c>
      <c r="E96" s="412">
        <v>29.22</v>
      </c>
      <c r="F96" s="412">
        <f>E96*E1</f>
        <v>1516.3572899999999</v>
      </c>
    </row>
    <row r="97" spans="1:6" ht="20.100000000000001" customHeight="1" x14ac:dyDescent="0.25">
      <c r="A97" s="379" t="s">
        <v>648</v>
      </c>
      <c r="B97" s="383">
        <v>8595090536949</v>
      </c>
      <c r="C97" s="381">
        <v>90</v>
      </c>
      <c r="D97" s="382" t="s">
        <v>649</v>
      </c>
      <c r="E97" s="412">
        <v>29.93</v>
      </c>
      <c r="F97" s="412">
        <f>E97*E1</f>
        <v>1553.202385</v>
      </c>
    </row>
    <row r="98" spans="1:6" ht="20.100000000000001" customHeight="1" x14ac:dyDescent="0.25">
      <c r="A98" s="379" t="s">
        <v>650</v>
      </c>
      <c r="B98" s="383">
        <v>8595090537229</v>
      </c>
      <c r="C98" s="381">
        <v>65</v>
      </c>
      <c r="D98" s="382" t="s">
        <v>651</v>
      </c>
      <c r="E98" s="412">
        <v>38.97</v>
      </c>
      <c r="F98" s="412">
        <f>E98*E1</f>
        <v>2022.328665</v>
      </c>
    </row>
    <row r="99" spans="1:6" ht="20.100000000000001" customHeight="1" x14ac:dyDescent="0.25">
      <c r="A99" s="379" t="s">
        <v>652</v>
      </c>
      <c r="B99" s="383">
        <v>8595090537328</v>
      </c>
      <c r="C99" s="381">
        <v>365</v>
      </c>
      <c r="D99" s="382" t="s">
        <v>653</v>
      </c>
      <c r="E99" s="412">
        <v>172.07</v>
      </c>
      <c r="F99" s="412">
        <f>E99*E1</f>
        <v>8929.4866149999998</v>
      </c>
    </row>
    <row r="100" spans="1:6" ht="20.100000000000001" customHeight="1" x14ac:dyDescent="0.25">
      <c r="A100" s="379" t="s">
        <v>654</v>
      </c>
      <c r="B100" s="383">
        <v>8595090537830</v>
      </c>
      <c r="C100" s="381">
        <v>690</v>
      </c>
      <c r="D100" s="382" t="s">
        <v>655</v>
      </c>
      <c r="E100" s="412">
        <v>257.32</v>
      </c>
      <c r="F100" s="412">
        <f>E100*E1</f>
        <v>13353.49274</v>
      </c>
    </row>
    <row r="101" spans="1:6" ht="20.100000000000001" customHeight="1" x14ac:dyDescent="0.25">
      <c r="A101" s="379" t="s">
        <v>656</v>
      </c>
      <c r="B101" s="383">
        <v>8595090537847</v>
      </c>
      <c r="C101" s="381">
        <v>755</v>
      </c>
      <c r="D101" s="382" t="s">
        <v>657</v>
      </c>
      <c r="E101" s="412">
        <v>255.46</v>
      </c>
      <c r="F101" s="412">
        <f>E101*E1</f>
        <v>13256.96897</v>
      </c>
    </row>
    <row r="102" spans="1:6" ht="20.100000000000001" customHeight="1" x14ac:dyDescent="0.25">
      <c r="A102" s="379" t="s">
        <v>658</v>
      </c>
      <c r="B102" s="383">
        <v>8595090538066</v>
      </c>
      <c r="C102" s="381">
        <v>155</v>
      </c>
      <c r="D102" s="382" t="s">
        <v>659</v>
      </c>
      <c r="E102" s="412">
        <v>109.84</v>
      </c>
      <c r="F102" s="412">
        <f>E102*E1</f>
        <v>5700.0918799999999</v>
      </c>
    </row>
    <row r="103" spans="1:6" ht="20.100000000000001" customHeight="1" x14ac:dyDescent="0.25">
      <c r="A103" s="379" t="s">
        <v>660</v>
      </c>
      <c r="B103" s="383">
        <v>8595090538097</v>
      </c>
      <c r="C103" s="381">
        <v>330</v>
      </c>
      <c r="D103" s="382" t="s">
        <v>661</v>
      </c>
      <c r="E103" s="412">
        <v>99.69</v>
      </c>
      <c r="F103" s="412">
        <f>E103*E1</f>
        <v>5173.3627049999996</v>
      </c>
    </row>
    <row r="104" spans="1:6" ht="20.100000000000001" customHeight="1" x14ac:dyDescent="0.25">
      <c r="A104" s="379" t="s">
        <v>662</v>
      </c>
      <c r="B104" s="383">
        <v>8595090540533</v>
      </c>
      <c r="C104" s="381">
        <v>365</v>
      </c>
      <c r="D104" s="382" t="s">
        <v>663</v>
      </c>
      <c r="E104" s="412">
        <v>292.25</v>
      </c>
      <c r="F104" s="412">
        <f>E104*E1</f>
        <v>15166.167625</v>
      </c>
    </row>
    <row r="105" spans="1:6" ht="20.100000000000001" customHeight="1" x14ac:dyDescent="0.25">
      <c r="A105" s="379" t="s">
        <v>664</v>
      </c>
      <c r="B105" s="383">
        <v>8595090540540</v>
      </c>
      <c r="C105" s="381">
        <v>360</v>
      </c>
      <c r="D105" s="382" t="s">
        <v>665</v>
      </c>
      <c r="E105" s="412">
        <v>273.60000000000002</v>
      </c>
      <c r="F105" s="412">
        <f>E105*E1</f>
        <v>14198.335200000001</v>
      </c>
    </row>
    <row r="106" spans="1:6" ht="20.100000000000001" customHeight="1" x14ac:dyDescent="0.25">
      <c r="A106" s="379" t="s">
        <v>666</v>
      </c>
      <c r="B106" s="383">
        <v>8595090540786</v>
      </c>
      <c r="C106" s="381">
        <v>145</v>
      </c>
      <c r="D106" s="382" t="s">
        <v>667</v>
      </c>
      <c r="E106" s="412">
        <v>305.35000000000002</v>
      </c>
      <c r="F106" s="412">
        <f>E106*E1</f>
        <v>15845.985575000001</v>
      </c>
    </row>
    <row r="107" spans="1:6" ht="20.100000000000001" customHeight="1" x14ac:dyDescent="0.25">
      <c r="A107" s="379" t="s">
        <v>668</v>
      </c>
      <c r="B107" s="383">
        <v>8595090540861</v>
      </c>
      <c r="C107" s="381">
        <v>145</v>
      </c>
      <c r="D107" s="382" t="s">
        <v>669</v>
      </c>
      <c r="E107" s="412">
        <v>349.18</v>
      </c>
      <c r="F107" s="412">
        <f>E107*E1</f>
        <v>18120.521510000002</v>
      </c>
    </row>
    <row r="108" spans="1:6" ht="20.100000000000001" customHeight="1" x14ac:dyDescent="0.25">
      <c r="A108" s="379" t="s">
        <v>670</v>
      </c>
      <c r="B108" s="383">
        <v>8595090541097</v>
      </c>
      <c r="C108" s="381">
        <v>245</v>
      </c>
      <c r="D108" s="382" t="s">
        <v>671</v>
      </c>
      <c r="E108" s="412">
        <v>244.13</v>
      </c>
      <c r="F108" s="412">
        <f>E108*E1</f>
        <v>12669.004284999999</v>
      </c>
    </row>
    <row r="109" spans="1:6" ht="20.100000000000001" customHeight="1" x14ac:dyDescent="0.25">
      <c r="A109" s="379" t="s">
        <v>672</v>
      </c>
      <c r="B109" s="383">
        <v>8595090541202</v>
      </c>
      <c r="C109" s="381">
        <v>1810</v>
      </c>
      <c r="D109" s="382" t="s">
        <v>673</v>
      </c>
      <c r="E109" s="412">
        <v>372.11</v>
      </c>
      <c r="F109" s="412">
        <f>E109*E1</f>
        <v>19310.462395000002</v>
      </c>
    </row>
    <row r="110" spans="1:6" ht="20.100000000000001" customHeight="1" x14ac:dyDescent="0.25">
      <c r="A110" s="379" t="s">
        <v>674</v>
      </c>
      <c r="B110" s="383">
        <v>8595090541271</v>
      </c>
      <c r="C110" s="381">
        <v>145</v>
      </c>
      <c r="D110" s="382" t="s">
        <v>675</v>
      </c>
      <c r="E110" s="412">
        <v>207.6</v>
      </c>
      <c r="F110" s="412">
        <f>E110*E1</f>
        <v>10773.298199999999</v>
      </c>
    </row>
    <row r="111" spans="1:6" ht="20.100000000000001" customHeight="1" x14ac:dyDescent="0.25">
      <c r="A111" s="379" t="s">
        <v>676</v>
      </c>
      <c r="B111" s="383">
        <v>8595090541288</v>
      </c>
      <c r="C111" s="381">
        <v>1810</v>
      </c>
      <c r="D111" s="382" t="s">
        <v>677</v>
      </c>
      <c r="E111" s="412">
        <v>432.58</v>
      </c>
      <c r="F111" s="412">
        <f>E111*E1</f>
        <v>22448.522809999999</v>
      </c>
    </row>
    <row r="112" spans="1:6" ht="20.100000000000001" customHeight="1" x14ac:dyDescent="0.25">
      <c r="A112" s="379" t="s">
        <v>678</v>
      </c>
      <c r="B112" s="383">
        <v>8595090541295</v>
      </c>
      <c r="C112" s="381">
        <v>1810</v>
      </c>
      <c r="D112" s="382" t="s">
        <v>679</v>
      </c>
      <c r="E112" s="412">
        <v>473.64</v>
      </c>
      <c r="F112" s="412">
        <f>E112*E1</f>
        <v>24579.310979999998</v>
      </c>
    </row>
    <row r="113" spans="1:6" ht="20.100000000000001" customHeight="1" x14ac:dyDescent="0.25">
      <c r="A113" s="379" t="s">
        <v>680</v>
      </c>
      <c r="B113" s="383">
        <v>8595090541318</v>
      </c>
      <c r="C113" s="381">
        <v>245</v>
      </c>
      <c r="D113" s="382" t="s">
        <v>681</v>
      </c>
      <c r="E113" s="412">
        <v>318.2</v>
      </c>
      <c r="F113" s="412">
        <f>E113*E1</f>
        <v>16512.829900000001</v>
      </c>
    </row>
    <row r="114" spans="1:6" ht="20.100000000000001" customHeight="1" x14ac:dyDescent="0.25">
      <c r="A114" s="379" t="s">
        <v>682</v>
      </c>
      <c r="B114" s="383">
        <v>8595090541325</v>
      </c>
      <c r="C114" s="381">
        <v>225</v>
      </c>
      <c r="D114" s="382" t="s">
        <v>683</v>
      </c>
      <c r="E114" s="412">
        <v>349.94</v>
      </c>
      <c r="F114" s="412">
        <f>E114*E1</f>
        <v>18159.961330000002</v>
      </c>
    </row>
    <row r="115" spans="1:6" ht="20.100000000000001" customHeight="1" x14ac:dyDescent="0.25">
      <c r="A115" s="379" t="s">
        <v>684</v>
      </c>
      <c r="B115" s="383">
        <v>8595090541349</v>
      </c>
      <c r="C115" s="381">
        <v>140</v>
      </c>
      <c r="D115" s="382" t="s">
        <v>685</v>
      </c>
      <c r="E115" s="412">
        <v>105.48</v>
      </c>
      <c r="F115" s="412">
        <f>E115*E1</f>
        <v>5473.8318600000002</v>
      </c>
    </row>
    <row r="116" spans="1:6" ht="20.100000000000001" customHeight="1" x14ac:dyDescent="0.25">
      <c r="A116" s="379" t="s">
        <v>686</v>
      </c>
      <c r="B116" s="383">
        <v>8595090541486</v>
      </c>
      <c r="C116" s="381">
        <v>225</v>
      </c>
      <c r="D116" s="382" t="s">
        <v>687</v>
      </c>
      <c r="E116" s="412">
        <v>246.65</v>
      </c>
      <c r="F116" s="412">
        <f>E116*E1</f>
        <v>12799.778425</v>
      </c>
    </row>
    <row r="117" spans="1:6" ht="20.100000000000001" customHeight="1" x14ac:dyDescent="0.25">
      <c r="A117" s="379" t="s">
        <v>688</v>
      </c>
      <c r="B117" s="383">
        <v>8595090541578</v>
      </c>
      <c r="C117" s="381">
        <v>98</v>
      </c>
      <c r="D117" s="382" t="s">
        <v>689</v>
      </c>
      <c r="E117" s="412">
        <v>90.7</v>
      </c>
      <c r="F117" s="412">
        <f>E117*E1</f>
        <v>4706.83115</v>
      </c>
    </row>
    <row r="118" spans="1:6" ht="20.100000000000001" customHeight="1" x14ac:dyDescent="0.25">
      <c r="A118" s="379" t="s">
        <v>690</v>
      </c>
      <c r="B118" s="383">
        <v>8595090541585</v>
      </c>
      <c r="C118" s="381">
        <v>96</v>
      </c>
      <c r="D118" s="382" t="s">
        <v>691</v>
      </c>
      <c r="E118" s="412">
        <v>80.12</v>
      </c>
      <c r="F118" s="412">
        <f>E118*E1</f>
        <v>4157.7873399999999</v>
      </c>
    </row>
    <row r="119" spans="1:6" ht="20.100000000000001" customHeight="1" x14ac:dyDescent="0.25">
      <c r="A119" s="379" t="s">
        <v>692</v>
      </c>
      <c r="B119" s="383">
        <v>8595090541639</v>
      </c>
      <c r="C119" s="381">
        <v>1088</v>
      </c>
      <c r="D119" s="382" t="s">
        <v>693</v>
      </c>
      <c r="E119" s="412">
        <v>168.04</v>
      </c>
      <c r="F119" s="412">
        <f>E119*E1</f>
        <v>8720.3517799999991</v>
      </c>
    </row>
    <row r="120" spans="1:6" ht="20.100000000000001" customHeight="1" x14ac:dyDescent="0.25">
      <c r="A120" s="379" t="s">
        <v>694</v>
      </c>
      <c r="B120" s="383">
        <v>8595090541653</v>
      </c>
      <c r="C120" s="381">
        <v>63</v>
      </c>
      <c r="D120" s="382" t="s">
        <v>695</v>
      </c>
      <c r="E120" s="412">
        <v>131.76</v>
      </c>
      <c r="F120" s="412">
        <f>E120*E1</f>
        <v>6837.6193199999998</v>
      </c>
    </row>
    <row r="121" spans="1:6" ht="20.100000000000001" customHeight="1" x14ac:dyDescent="0.25">
      <c r="A121" s="379" t="s">
        <v>696</v>
      </c>
      <c r="B121" s="383">
        <v>8595090541684</v>
      </c>
      <c r="C121" s="381">
        <v>160</v>
      </c>
      <c r="D121" s="382" t="s">
        <v>697</v>
      </c>
      <c r="E121" s="412">
        <v>63.99</v>
      </c>
      <c r="F121" s="412">
        <f>E121*E1</f>
        <v>3320.7290550000002</v>
      </c>
    </row>
    <row r="122" spans="1:6" ht="20.100000000000001" customHeight="1" x14ac:dyDescent="0.25">
      <c r="A122" s="379" t="s">
        <v>698</v>
      </c>
      <c r="B122" s="383">
        <v>8595090541691</v>
      </c>
      <c r="C122" s="381">
        <v>162</v>
      </c>
      <c r="D122" s="382" t="s">
        <v>699</v>
      </c>
      <c r="E122" s="412">
        <v>72.05</v>
      </c>
      <c r="F122" s="412">
        <f>E122*E1</f>
        <v>3738.9987249999999</v>
      </c>
    </row>
    <row r="123" spans="1:6" ht="20.100000000000001" customHeight="1" x14ac:dyDescent="0.25">
      <c r="A123" s="379" t="s">
        <v>700</v>
      </c>
      <c r="B123" s="383">
        <v>8595090541707</v>
      </c>
      <c r="C123" s="381">
        <v>283</v>
      </c>
      <c r="D123" s="382" t="s">
        <v>701</v>
      </c>
      <c r="E123" s="412">
        <v>118.91</v>
      </c>
      <c r="F123" s="412">
        <f>E123*E1</f>
        <v>6170.7749949999998</v>
      </c>
    </row>
    <row r="124" spans="1:6" ht="20.100000000000001" customHeight="1" x14ac:dyDescent="0.25">
      <c r="A124" s="379" t="s">
        <v>702</v>
      </c>
      <c r="B124" s="383">
        <v>8595090541714</v>
      </c>
      <c r="C124" s="381">
        <v>291</v>
      </c>
      <c r="D124" s="382" t="s">
        <v>703</v>
      </c>
      <c r="E124" s="412">
        <v>132.27000000000001</v>
      </c>
      <c r="F124" s="412">
        <f>E124*E1</f>
        <v>6864.0855150000007</v>
      </c>
    </row>
    <row r="125" spans="1:6" ht="20.100000000000001" customHeight="1" x14ac:dyDescent="0.25">
      <c r="A125" s="379" t="s">
        <v>704</v>
      </c>
      <c r="B125" s="383">
        <v>8595090541776</v>
      </c>
      <c r="C125" s="381">
        <v>145</v>
      </c>
      <c r="D125" s="382" t="s">
        <v>705</v>
      </c>
      <c r="E125" s="412">
        <v>40.81</v>
      </c>
      <c r="F125" s="412">
        <f>E125*E1</f>
        <v>2117.8145450000002</v>
      </c>
    </row>
    <row r="126" spans="1:6" ht="20.100000000000001" customHeight="1" x14ac:dyDescent="0.25">
      <c r="A126" s="379" t="s">
        <v>706</v>
      </c>
      <c r="B126" s="383">
        <v>8595090541783</v>
      </c>
      <c r="C126" s="381">
        <v>260</v>
      </c>
      <c r="D126" s="382" t="s">
        <v>707</v>
      </c>
      <c r="E126" s="412">
        <v>73.31</v>
      </c>
      <c r="F126" s="412">
        <f>E126*E1</f>
        <v>3804.3857950000001</v>
      </c>
    </row>
    <row r="127" spans="1:6" ht="20.100000000000001" customHeight="1" x14ac:dyDescent="0.25">
      <c r="A127" s="379" t="s">
        <v>708</v>
      </c>
      <c r="B127" s="383">
        <v>8595090541813</v>
      </c>
      <c r="C127" s="381">
        <v>62</v>
      </c>
      <c r="D127" s="382" t="s">
        <v>709</v>
      </c>
      <c r="E127" s="412">
        <v>132.27000000000001</v>
      </c>
      <c r="F127" s="412">
        <f>E127*E1</f>
        <v>6864.0855150000007</v>
      </c>
    </row>
    <row r="128" spans="1:6" ht="20.100000000000001" customHeight="1" x14ac:dyDescent="0.25">
      <c r="A128" s="379" t="s">
        <v>710</v>
      </c>
      <c r="B128" s="383">
        <v>8595090541967</v>
      </c>
      <c r="C128" s="381">
        <v>59</v>
      </c>
      <c r="D128" s="382" t="s">
        <v>711</v>
      </c>
      <c r="E128" s="412">
        <v>92.21</v>
      </c>
      <c r="F128" s="412">
        <f>E128*E1</f>
        <v>4785.1918449999994</v>
      </c>
    </row>
    <row r="129" spans="1:6" ht="20.100000000000001" customHeight="1" x14ac:dyDescent="0.25">
      <c r="A129" s="379" t="s">
        <v>712</v>
      </c>
      <c r="B129" s="383">
        <v>8595090541974</v>
      </c>
      <c r="C129" s="381">
        <v>602</v>
      </c>
      <c r="D129" s="382" t="s">
        <v>713</v>
      </c>
      <c r="E129" s="412">
        <v>159.15</v>
      </c>
      <c r="F129" s="412">
        <f>E129*E1</f>
        <v>8259.0096750000012</v>
      </c>
    </row>
    <row r="130" spans="1:6" ht="20.100000000000001" customHeight="1" x14ac:dyDescent="0.25">
      <c r="A130" s="379" t="s">
        <v>714</v>
      </c>
      <c r="B130" s="383">
        <v>8595090541981</v>
      </c>
      <c r="C130" s="381">
        <v>540</v>
      </c>
      <c r="D130" s="382" t="s">
        <v>715</v>
      </c>
      <c r="E130" s="412">
        <v>151.34</v>
      </c>
      <c r="F130" s="412">
        <f>E130*E1</f>
        <v>7853.7136300000002</v>
      </c>
    </row>
    <row r="131" spans="1:6" ht="20.100000000000001" customHeight="1" x14ac:dyDescent="0.25">
      <c r="A131" s="379" t="s">
        <v>716</v>
      </c>
      <c r="B131" s="383">
        <v>8595090541998</v>
      </c>
      <c r="C131" s="381">
        <v>435</v>
      </c>
      <c r="D131" s="382" t="s">
        <v>717</v>
      </c>
      <c r="E131" s="412">
        <v>234.3</v>
      </c>
      <c r="F131" s="412">
        <f>E131*E1</f>
        <v>12158.881350000001</v>
      </c>
    </row>
    <row r="132" spans="1:6" ht="20.100000000000001" customHeight="1" x14ac:dyDescent="0.25">
      <c r="A132" s="379" t="s">
        <v>718</v>
      </c>
      <c r="B132" s="383">
        <v>8595090542001</v>
      </c>
      <c r="C132" s="381">
        <v>608</v>
      </c>
      <c r="D132" s="382" t="s">
        <v>719</v>
      </c>
      <c r="E132" s="412">
        <v>145.79</v>
      </c>
      <c r="F132" s="412">
        <f>E132*E1</f>
        <v>7565.6991549999993</v>
      </c>
    </row>
    <row r="133" spans="1:6" ht="20.100000000000001" customHeight="1" x14ac:dyDescent="0.25">
      <c r="A133" s="379" t="s">
        <v>720</v>
      </c>
      <c r="B133" s="383">
        <v>8595090542018</v>
      </c>
      <c r="C133" s="381">
        <v>530</v>
      </c>
      <c r="D133" s="382" t="s">
        <v>721</v>
      </c>
      <c r="E133" s="412">
        <v>137.97999999999999</v>
      </c>
      <c r="F133" s="412">
        <f>E133*E1</f>
        <v>7160.4031099999993</v>
      </c>
    </row>
    <row r="134" spans="1:6" ht="20.100000000000001" customHeight="1" x14ac:dyDescent="0.25">
      <c r="A134" s="379" t="s">
        <v>722</v>
      </c>
      <c r="B134" s="383">
        <v>8595090542094</v>
      </c>
      <c r="C134" s="381">
        <v>50</v>
      </c>
      <c r="D134" s="382" t="s">
        <v>723</v>
      </c>
      <c r="E134" s="412">
        <v>90.19</v>
      </c>
      <c r="F134" s="412">
        <f>E134*E1</f>
        <v>4680.364955</v>
      </c>
    </row>
    <row r="135" spans="1:6" ht="20.100000000000001" customHeight="1" x14ac:dyDescent="0.25">
      <c r="A135" s="379" t="s">
        <v>724</v>
      </c>
      <c r="B135" s="383">
        <v>8595090542100</v>
      </c>
      <c r="C135" s="381">
        <v>59</v>
      </c>
      <c r="D135" s="382" t="s">
        <v>725</v>
      </c>
      <c r="E135" s="412">
        <v>90.19</v>
      </c>
      <c r="F135" s="412">
        <f>E135*E1</f>
        <v>4680.364955</v>
      </c>
    </row>
    <row r="136" spans="1:6" ht="20.100000000000001" customHeight="1" x14ac:dyDescent="0.25">
      <c r="A136" s="379" t="s">
        <v>726</v>
      </c>
      <c r="B136" s="383">
        <v>8595090542124</v>
      </c>
      <c r="C136" s="381">
        <v>140</v>
      </c>
      <c r="D136" s="382" t="s">
        <v>727</v>
      </c>
      <c r="E136" s="412">
        <v>81.12</v>
      </c>
      <c r="F136" s="412">
        <f>E136*E1</f>
        <v>4209.6818400000002</v>
      </c>
    </row>
    <row r="137" spans="1:6" ht="20.100000000000001" customHeight="1" x14ac:dyDescent="0.25">
      <c r="A137" s="379" t="s">
        <v>728</v>
      </c>
      <c r="B137" s="383">
        <v>8595090542278</v>
      </c>
      <c r="C137" s="381">
        <v>215</v>
      </c>
      <c r="D137" s="382" t="s">
        <v>729</v>
      </c>
      <c r="E137" s="412">
        <v>240.6</v>
      </c>
      <c r="F137" s="412">
        <f>E137*E1</f>
        <v>12485.816699999999</v>
      </c>
    </row>
    <row r="138" spans="1:6" ht="20.100000000000001" customHeight="1" x14ac:dyDescent="0.25">
      <c r="A138" s="379" t="s">
        <v>159</v>
      </c>
      <c r="B138" s="383">
        <v>8595090543008</v>
      </c>
      <c r="C138" s="381">
        <v>313</v>
      </c>
      <c r="D138" s="382" t="s">
        <v>730</v>
      </c>
      <c r="E138" s="412">
        <v>84.15</v>
      </c>
      <c r="F138" s="412">
        <f>E138*E1</f>
        <v>4366.9221750000006</v>
      </c>
    </row>
    <row r="139" spans="1:6" ht="20.100000000000001" customHeight="1" x14ac:dyDescent="0.25">
      <c r="A139" s="379" t="s">
        <v>731</v>
      </c>
      <c r="B139" s="383">
        <v>8595090543015</v>
      </c>
      <c r="C139" s="381">
        <v>321</v>
      </c>
      <c r="D139" s="382" t="s">
        <v>732</v>
      </c>
      <c r="E139" s="412">
        <v>99.52</v>
      </c>
      <c r="F139" s="412">
        <f>E139*E1</f>
        <v>5164.5406400000002</v>
      </c>
    </row>
    <row r="140" spans="1:6" ht="20.100000000000001" customHeight="1" x14ac:dyDescent="0.25">
      <c r="A140" s="379" t="s">
        <v>157</v>
      </c>
      <c r="B140" s="383">
        <v>8595090543022</v>
      </c>
      <c r="C140" s="381">
        <v>337</v>
      </c>
      <c r="D140" s="382" t="s">
        <v>733</v>
      </c>
      <c r="E140" s="412">
        <v>86.67</v>
      </c>
      <c r="F140" s="412">
        <f>E140*E1</f>
        <v>4497.6963150000001</v>
      </c>
    </row>
    <row r="141" spans="1:6" ht="20.100000000000001" customHeight="1" x14ac:dyDescent="0.25">
      <c r="A141" s="379" t="s">
        <v>734</v>
      </c>
      <c r="B141" s="383">
        <v>8595090543039</v>
      </c>
      <c r="C141" s="381">
        <v>335</v>
      </c>
      <c r="D141" s="382" t="s">
        <v>735</v>
      </c>
      <c r="E141" s="412">
        <v>99.77</v>
      </c>
      <c r="F141" s="412">
        <f>E141*E1</f>
        <v>5177.5142649999998</v>
      </c>
    </row>
    <row r="142" spans="1:6" ht="20.100000000000001" customHeight="1" x14ac:dyDescent="0.25">
      <c r="A142" s="379" t="s">
        <v>158</v>
      </c>
      <c r="B142" s="383">
        <v>8595090543046</v>
      </c>
      <c r="C142" s="381">
        <v>392</v>
      </c>
      <c r="D142" s="382" t="s">
        <v>736</v>
      </c>
      <c r="E142" s="412">
        <v>107.58</v>
      </c>
      <c r="F142" s="412">
        <f>E142*E1</f>
        <v>5582.8103099999998</v>
      </c>
    </row>
    <row r="143" spans="1:6" ht="20.100000000000001" customHeight="1" x14ac:dyDescent="0.25">
      <c r="A143" s="379" t="s">
        <v>737</v>
      </c>
      <c r="B143" s="383">
        <v>8595090543053</v>
      </c>
      <c r="C143" s="381">
        <v>408</v>
      </c>
      <c r="D143" s="382" t="s">
        <v>738</v>
      </c>
      <c r="E143" s="412">
        <v>120.68</v>
      </c>
      <c r="F143" s="412">
        <f>E143*E1</f>
        <v>6262.6282600000004</v>
      </c>
    </row>
    <row r="144" spans="1:6" ht="20.100000000000001" customHeight="1" x14ac:dyDescent="0.25">
      <c r="A144" s="379" t="s">
        <v>739</v>
      </c>
      <c r="B144" s="383">
        <v>8595090543060</v>
      </c>
      <c r="C144" s="381">
        <v>73</v>
      </c>
      <c r="D144" s="382" t="s">
        <v>740</v>
      </c>
      <c r="E144" s="412">
        <v>28.17</v>
      </c>
      <c r="F144" s="412">
        <f>E144*E1</f>
        <v>1461.8680650000001</v>
      </c>
    </row>
    <row r="145" spans="1:6" ht="20.100000000000001" customHeight="1" x14ac:dyDescent="0.25">
      <c r="A145" s="379" t="s">
        <v>741</v>
      </c>
      <c r="B145" s="383">
        <v>8595090543077</v>
      </c>
      <c r="C145" s="381">
        <v>77</v>
      </c>
      <c r="D145" s="382" t="s">
        <v>742</v>
      </c>
      <c r="E145" s="412">
        <v>29.93</v>
      </c>
      <c r="F145" s="412">
        <f>E145*E1</f>
        <v>1553.202385</v>
      </c>
    </row>
    <row r="146" spans="1:6" ht="20.100000000000001" customHeight="1" x14ac:dyDescent="0.25">
      <c r="A146" s="379" t="s">
        <v>743</v>
      </c>
      <c r="B146" s="383">
        <v>8595090543084</v>
      </c>
      <c r="C146" s="381">
        <v>99</v>
      </c>
      <c r="D146" s="382" t="s">
        <v>744</v>
      </c>
      <c r="E146" s="412">
        <v>31.46</v>
      </c>
      <c r="F146" s="412">
        <f>E146*E1</f>
        <v>1632.60097</v>
      </c>
    </row>
    <row r="147" spans="1:6" ht="20.100000000000001" customHeight="1" x14ac:dyDescent="0.25">
      <c r="A147" s="379" t="s">
        <v>745</v>
      </c>
      <c r="B147" s="383">
        <v>8595090545712</v>
      </c>
      <c r="C147" s="381">
        <v>86</v>
      </c>
      <c r="D147" s="382" t="s">
        <v>697</v>
      </c>
      <c r="E147" s="412">
        <v>47.36</v>
      </c>
      <c r="F147" s="412">
        <f>E147*E1</f>
        <v>2457.72352</v>
      </c>
    </row>
    <row r="148" spans="1:6" ht="20.100000000000001" customHeight="1" x14ac:dyDescent="0.25">
      <c r="A148" s="379" t="s">
        <v>138</v>
      </c>
      <c r="B148" s="383">
        <v>8595090550914</v>
      </c>
      <c r="C148" s="381">
        <v>365</v>
      </c>
      <c r="D148" s="382" t="s">
        <v>746</v>
      </c>
      <c r="E148" s="412">
        <v>137.91</v>
      </c>
      <c r="F148" s="412">
        <f>E148*E1</f>
        <v>7156.7704949999998</v>
      </c>
    </row>
    <row r="149" spans="1:6" ht="20.100000000000001" customHeight="1" x14ac:dyDescent="0.25">
      <c r="A149" s="379" t="s">
        <v>139</v>
      </c>
      <c r="B149" s="383">
        <v>8595090550921</v>
      </c>
      <c r="C149" s="381">
        <v>740</v>
      </c>
      <c r="D149" s="382" t="s">
        <v>747</v>
      </c>
      <c r="E149" s="412">
        <v>237.58</v>
      </c>
      <c r="F149" s="412">
        <f>E149*E1</f>
        <v>12329.095310000001</v>
      </c>
    </row>
    <row r="150" spans="1:6" ht="20.100000000000001" customHeight="1" x14ac:dyDescent="0.25">
      <c r="A150" s="379" t="s">
        <v>141</v>
      </c>
      <c r="B150" s="383">
        <v>8595090550938</v>
      </c>
      <c r="C150" s="381">
        <v>1020</v>
      </c>
      <c r="D150" s="382" t="s">
        <v>748</v>
      </c>
      <c r="E150" s="412">
        <v>369.36</v>
      </c>
      <c r="F150" s="412">
        <f>E150*E1</f>
        <v>19167.752520000002</v>
      </c>
    </row>
    <row r="151" spans="1:6" ht="20.100000000000001" customHeight="1" x14ac:dyDescent="0.25">
      <c r="A151" s="379" t="s">
        <v>142</v>
      </c>
      <c r="B151" s="383">
        <v>8595090550945</v>
      </c>
      <c r="C151" s="381">
        <v>1350</v>
      </c>
      <c r="D151" s="382" t="s">
        <v>749</v>
      </c>
      <c r="E151" s="412">
        <v>466.68</v>
      </c>
      <c r="F151" s="412">
        <f>E151*E1</f>
        <v>24218.125260000001</v>
      </c>
    </row>
    <row r="152" spans="1:6" ht="20.100000000000001" customHeight="1" x14ac:dyDescent="0.25">
      <c r="A152" s="379" t="s">
        <v>140</v>
      </c>
      <c r="B152" s="383">
        <v>8595090550952</v>
      </c>
      <c r="C152" s="381">
        <v>700</v>
      </c>
      <c r="D152" s="382" t="s">
        <v>750</v>
      </c>
      <c r="E152" s="412">
        <v>239.44</v>
      </c>
      <c r="F152" s="412">
        <f>E152*E1</f>
        <v>12425.61908</v>
      </c>
    </row>
    <row r="153" spans="1:6" ht="20.100000000000001" customHeight="1" x14ac:dyDescent="0.25">
      <c r="A153" s="379" t="s">
        <v>143</v>
      </c>
      <c r="B153" s="383">
        <v>8595090550969</v>
      </c>
      <c r="C153" s="381">
        <v>1340</v>
      </c>
      <c r="D153" s="382" t="s">
        <v>751</v>
      </c>
      <c r="E153" s="412">
        <v>550.73</v>
      </c>
      <c r="F153" s="412">
        <f>E153*E1</f>
        <v>28579.857985000002</v>
      </c>
    </row>
    <row r="154" spans="1:6" ht="20.100000000000001" customHeight="1" x14ac:dyDescent="0.25">
      <c r="A154" s="379" t="s">
        <v>752</v>
      </c>
      <c r="B154" s="383">
        <v>8595090551294</v>
      </c>
      <c r="C154" s="381">
        <v>55</v>
      </c>
      <c r="D154" s="382" t="s">
        <v>753</v>
      </c>
      <c r="E154" s="412">
        <v>60.21</v>
      </c>
      <c r="F154" s="412">
        <f>E154*E1</f>
        <v>3124.567845</v>
      </c>
    </row>
    <row r="155" spans="1:6" ht="20.100000000000001" customHeight="1" x14ac:dyDescent="0.25">
      <c r="A155" s="379" t="s">
        <v>754</v>
      </c>
      <c r="B155" s="383">
        <v>8595090551317</v>
      </c>
      <c r="C155" s="381">
        <v>55</v>
      </c>
      <c r="D155" s="382" t="s">
        <v>755</v>
      </c>
      <c r="E155" s="412">
        <v>50.89</v>
      </c>
      <c r="F155" s="412">
        <f>E155*E1</f>
        <v>2640.9111050000001</v>
      </c>
    </row>
    <row r="156" spans="1:6" ht="20.100000000000001" customHeight="1" x14ac:dyDescent="0.25">
      <c r="A156" s="379" t="s">
        <v>756</v>
      </c>
      <c r="B156" s="383">
        <v>8595090551324</v>
      </c>
      <c r="C156" s="381">
        <v>55</v>
      </c>
      <c r="D156" s="382" t="s">
        <v>757</v>
      </c>
      <c r="E156" s="412">
        <v>50.39</v>
      </c>
      <c r="F156" s="412">
        <f>E156*E1</f>
        <v>2614.963855</v>
      </c>
    </row>
    <row r="157" spans="1:6" ht="20.100000000000001" customHeight="1" x14ac:dyDescent="0.25">
      <c r="A157" s="379" t="s">
        <v>758</v>
      </c>
      <c r="B157" s="383">
        <v>8595090551331</v>
      </c>
      <c r="C157" s="381">
        <v>55</v>
      </c>
      <c r="D157" s="382" t="s">
        <v>759</v>
      </c>
      <c r="E157" s="412">
        <v>51.14</v>
      </c>
      <c r="F157" s="412">
        <f>E157*E1</f>
        <v>2653.8847300000002</v>
      </c>
    </row>
    <row r="158" spans="1:6" ht="20.100000000000001" customHeight="1" x14ac:dyDescent="0.25">
      <c r="A158" s="379" t="s">
        <v>760</v>
      </c>
      <c r="B158" s="383">
        <v>8595090551348</v>
      </c>
      <c r="C158" s="381">
        <v>55</v>
      </c>
      <c r="D158" s="382" t="s">
        <v>761</v>
      </c>
      <c r="E158" s="412">
        <v>49.88</v>
      </c>
      <c r="F158" s="412">
        <f>E158*E1</f>
        <v>2588.49766</v>
      </c>
    </row>
    <row r="159" spans="1:6" ht="20.100000000000001" customHeight="1" x14ac:dyDescent="0.25">
      <c r="A159" s="379" t="s">
        <v>762</v>
      </c>
      <c r="B159" s="383">
        <v>8595090551355</v>
      </c>
      <c r="C159" s="381">
        <v>55</v>
      </c>
      <c r="D159" s="382" t="s">
        <v>763</v>
      </c>
      <c r="E159" s="412">
        <v>50.39</v>
      </c>
      <c r="F159" s="412">
        <f>E159*E1</f>
        <v>2614.963855</v>
      </c>
    </row>
    <row r="160" spans="1:6" ht="20.100000000000001" customHeight="1" x14ac:dyDescent="0.25">
      <c r="A160" s="379" t="s">
        <v>764</v>
      </c>
      <c r="B160" s="383">
        <v>8595090551362</v>
      </c>
      <c r="C160" s="381">
        <v>55</v>
      </c>
      <c r="D160" s="382" t="s">
        <v>765</v>
      </c>
      <c r="E160" s="412">
        <v>52.65</v>
      </c>
      <c r="F160" s="412">
        <f>E160*E1</f>
        <v>2732.2454250000001</v>
      </c>
    </row>
    <row r="161" spans="1:6" ht="20.100000000000001" customHeight="1" x14ac:dyDescent="0.25">
      <c r="A161" s="379" t="s">
        <v>766</v>
      </c>
      <c r="B161" s="383">
        <v>8595090551386</v>
      </c>
      <c r="C161" s="381">
        <v>55</v>
      </c>
      <c r="D161" s="382" t="s">
        <v>767</v>
      </c>
      <c r="E161" s="412">
        <v>54.17</v>
      </c>
      <c r="F161" s="412">
        <f>E161*E1</f>
        <v>2811.1250650000002</v>
      </c>
    </row>
    <row r="162" spans="1:6" ht="20.100000000000001" customHeight="1" x14ac:dyDescent="0.25">
      <c r="A162" s="379" t="s">
        <v>768</v>
      </c>
      <c r="B162" s="383">
        <v>8595090551393</v>
      </c>
      <c r="C162" s="381">
        <v>55</v>
      </c>
      <c r="D162" s="382" t="s">
        <v>769</v>
      </c>
      <c r="E162" s="412">
        <v>54.67</v>
      </c>
      <c r="F162" s="412">
        <f>E162*E1</f>
        <v>2837.0723150000003</v>
      </c>
    </row>
    <row r="163" spans="1:6" ht="20.100000000000001" customHeight="1" x14ac:dyDescent="0.25">
      <c r="A163" s="379" t="s">
        <v>770</v>
      </c>
      <c r="B163" s="383">
        <v>8595090551409</v>
      </c>
      <c r="C163" s="381">
        <v>55</v>
      </c>
      <c r="D163" s="382" t="s">
        <v>771</v>
      </c>
      <c r="E163" s="412">
        <v>52.91</v>
      </c>
      <c r="F163" s="412">
        <f>E163*E1</f>
        <v>2745.737995</v>
      </c>
    </row>
    <row r="164" spans="1:6" ht="20.100000000000001" customHeight="1" x14ac:dyDescent="0.25">
      <c r="A164" s="379" t="s">
        <v>772</v>
      </c>
      <c r="B164" s="383">
        <v>8595090551416</v>
      </c>
      <c r="C164" s="381">
        <v>55</v>
      </c>
      <c r="D164" s="382" t="s">
        <v>773</v>
      </c>
      <c r="E164" s="412">
        <v>55.43</v>
      </c>
      <c r="F164" s="412">
        <f>E164*E1</f>
        <v>2876.5121349999999</v>
      </c>
    </row>
    <row r="165" spans="1:6" ht="20.100000000000001" customHeight="1" x14ac:dyDescent="0.25">
      <c r="A165" s="379" t="s">
        <v>774</v>
      </c>
      <c r="B165" s="383">
        <v>8595090551423</v>
      </c>
      <c r="C165" s="381">
        <v>60</v>
      </c>
      <c r="D165" s="382" t="s">
        <v>775</v>
      </c>
      <c r="E165" s="412">
        <v>49.63</v>
      </c>
      <c r="F165" s="412">
        <f>E165*E1</f>
        <v>2575.5240350000004</v>
      </c>
    </row>
    <row r="166" spans="1:6" ht="20.100000000000001" customHeight="1" x14ac:dyDescent="0.25">
      <c r="A166" s="379" t="s">
        <v>776</v>
      </c>
      <c r="B166" s="383">
        <v>8595090551430</v>
      </c>
      <c r="C166" s="381">
        <v>55</v>
      </c>
      <c r="D166" s="382" t="s">
        <v>777</v>
      </c>
      <c r="E166" s="412">
        <v>52.15</v>
      </c>
      <c r="F166" s="412">
        <f>E166*E1</f>
        <v>2706.2981749999999</v>
      </c>
    </row>
    <row r="167" spans="1:6" ht="20.100000000000001" customHeight="1" x14ac:dyDescent="0.25">
      <c r="A167" s="379" t="s">
        <v>778</v>
      </c>
      <c r="B167" s="383">
        <v>8595090551447</v>
      </c>
      <c r="C167" s="381">
        <v>55</v>
      </c>
      <c r="D167" s="382" t="s">
        <v>779</v>
      </c>
      <c r="E167" s="412">
        <v>55.68</v>
      </c>
      <c r="F167" s="412">
        <f>E167*E1</f>
        <v>2889.48576</v>
      </c>
    </row>
    <row r="168" spans="1:6" ht="20.100000000000001" customHeight="1" x14ac:dyDescent="0.25">
      <c r="A168" s="379" t="s">
        <v>780</v>
      </c>
      <c r="B168" s="383">
        <v>8595090551454</v>
      </c>
      <c r="C168" s="381">
        <v>55</v>
      </c>
      <c r="D168" s="382" t="s">
        <v>781</v>
      </c>
      <c r="E168" s="412">
        <v>49.88</v>
      </c>
      <c r="F168" s="412">
        <f>E168*E1</f>
        <v>2588.49766</v>
      </c>
    </row>
    <row r="169" spans="1:6" ht="20.100000000000001" customHeight="1" x14ac:dyDescent="0.25">
      <c r="A169" s="379" t="s">
        <v>782</v>
      </c>
      <c r="B169" s="383">
        <v>8595090551461</v>
      </c>
      <c r="C169" s="381">
        <v>55</v>
      </c>
      <c r="D169" s="382" t="s">
        <v>783</v>
      </c>
      <c r="E169" s="412">
        <v>55.43</v>
      </c>
      <c r="F169" s="412">
        <f>E169*E1</f>
        <v>2876.5121349999999</v>
      </c>
    </row>
    <row r="170" spans="1:6" ht="20.100000000000001" customHeight="1" x14ac:dyDescent="0.25">
      <c r="A170" s="379" t="s">
        <v>784</v>
      </c>
      <c r="B170" s="383">
        <v>8595090551485</v>
      </c>
      <c r="C170" s="381">
        <v>55</v>
      </c>
      <c r="D170" s="382" t="s">
        <v>785</v>
      </c>
      <c r="E170" s="412">
        <v>36.03</v>
      </c>
      <c r="F170" s="412">
        <f>E170*E1</f>
        <v>1869.7588350000001</v>
      </c>
    </row>
    <row r="171" spans="1:6" ht="20.100000000000001" customHeight="1" x14ac:dyDescent="0.25">
      <c r="A171" s="379" t="s">
        <v>786</v>
      </c>
      <c r="B171" s="383">
        <v>8595090551515</v>
      </c>
      <c r="C171" s="381">
        <v>55</v>
      </c>
      <c r="D171" s="382" t="s">
        <v>787</v>
      </c>
      <c r="E171" s="412">
        <v>42.07</v>
      </c>
      <c r="F171" s="412">
        <f>E171*E1</f>
        <v>2183.2016149999999</v>
      </c>
    </row>
    <row r="172" spans="1:6" ht="20.100000000000001" customHeight="1" x14ac:dyDescent="0.25">
      <c r="A172" s="379" t="s">
        <v>788</v>
      </c>
      <c r="B172" s="383">
        <v>8595090551539</v>
      </c>
      <c r="C172" s="381">
        <v>55</v>
      </c>
      <c r="D172" s="382" t="s">
        <v>789</v>
      </c>
      <c r="E172" s="412">
        <v>28.97</v>
      </c>
      <c r="F172" s="412">
        <f>E172*E1</f>
        <v>1503.3836650000001</v>
      </c>
    </row>
    <row r="173" spans="1:6" ht="20.100000000000001" customHeight="1" x14ac:dyDescent="0.25">
      <c r="A173" s="379" t="s">
        <v>790</v>
      </c>
      <c r="B173" s="383">
        <v>8595090551713</v>
      </c>
      <c r="C173" s="381">
        <v>15</v>
      </c>
      <c r="D173" s="382" t="s">
        <v>791</v>
      </c>
      <c r="E173" s="412">
        <v>42.83</v>
      </c>
      <c r="F173" s="412">
        <f>E173*E1</f>
        <v>2222.641435</v>
      </c>
    </row>
    <row r="174" spans="1:6" ht="20.100000000000001" customHeight="1" x14ac:dyDescent="0.25">
      <c r="A174" s="379" t="s">
        <v>792</v>
      </c>
      <c r="B174" s="383">
        <v>8595090551720</v>
      </c>
      <c r="C174" s="381">
        <v>15</v>
      </c>
      <c r="D174" s="382" t="s">
        <v>793</v>
      </c>
      <c r="E174" s="412">
        <v>43.33</v>
      </c>
      <c r="F174" s="412">
        <f>E174*E1</f>
        <v>2248.5886850000002</v>
      </c>
    </row>
    <row r="175" spans="1:6" ht="20.100000000000001" customHeight="1" x14ac:dyDescent="0.25">
      <c r="A175" s="379" t="s">
        <v>794</v>
      </c>
      <c r="B175" s="383">
        <v>8595090551737</v>
      </c>
      <c r="C175" s="381">
        <v>15</v>
      </c>
      <c r="D175" s="382" t="s">
        <v>795</v>
      </c>
      <c r="E175" s="412">
        <v>45.85</v>
      </c>
      <c r="F175" s="412">
        <f>E175*E1</f>
        <v>2379.3628250000002</v>
      </c>
    </row>
    <row r="176" spans="1:6" ht="20.100000000000001" customHeight="1" x14ac:dyDescent="0.25">
      <c r="A176" s="379" t="s">
        <v>796</v>
      </c>
      <c r="B176" s="383">
        <v>8595090551744</v>
      </c>
      <c r="C176" s="381">
        <v>15</v>
      </c>
      <c r="D176" s="382" t="s">
        <v>797</v>
      </c>
      <c r="E176" s="412">
        <v>44.34</v>
      </c>
      <c r="F176" s="412">
        <f>E176*E1</f>
        <v>2301.0021300000003</v>
      </c>
    </row>
    <row r="177" spans="1:6" ht="20.100000000000001" customHeight="1" x14ac:dyDescent="0.25">
      <c r="A177" s="379" t="s">
        <v>798</v>
      </c>
      <c r="B177" s="383">
        <v>8595090551768</v>
      </c>
      <c r="C177" s="381">
        <v>15</v>
      </c>
      <c r="D177" s="382" t="s">
        <v>799</v>
      </c>
      <c r="E177" s="412">
        <v>47.11</v>
      </c>
      <c r="F177" s="412">
        <f>E177*E1</f>
        <v>2444.7498949999999</v>
      </c>
    </row>
    <row r="178" spans="1:6" ht="20.100000000000001" customHeight="1" x14ac:dyDescent="0.25">
      <c r="A178" s="379" t="s">
        <v>800</v>
      </c>
      <c r="B178" s="383">
        <v>8595090551829</v>
      </c>
      <c r="C178" s="381">
        <v>330</v>
      </c>
      <c r="D178" s="382" t="s">
        <v>661</v>
      </c>
      <c r="E178" s="412">
        <v>111.53</v>
      </c>
      <c r="F178" s="412">
        <f>E178*E1</f>
        <v>5787.7935850000003</v>
      </c>
    </row>
    <row r="179" spans="1:6" ht="20.100000000000001" customHeight="1" x14ac:dyDescent="0.25">
      <c r="A179" s="379" t="s">
        <v>801</v>
      </c>
      <c r="B179" s="383">
        <v>8595090551836</v>
      </c>
      <c r="C179" s="381">
        <v>265</v>
      </c>
      <c r="D179" s="382" t="s">
        <v>802</v>
      </c>
      <c r="E179" s="412">
        <v>78.02</v>
      </c>
      <c r="F179" s="412">
        <f>E179*E1</f>
        <v>4048.8088899999998</v>
      </c>
    </row>
    <row r="180" spans="1:6" ht="20.100000000000001" customHeight="1" x14ac:dyDescent="0.25">
      <c r="A180" s="379" t="s">
        <v>803</v>
      </c>
      <c r="B180" s="383">
        <v>8595090551850</v>
      </c>
      <c r="C180" s="381">
        <v>135</v>
      </c>
      <c r="D180" s="382" t="s">
        <v>804</v>
      </c>
      <c r="E180" s="412">
        <v>49.55</v>
      </c>
      <c r="F180" s="412">
        <f>E180*E1</f>
        <v>2571.3724749999997</v>
      </c>
    </row>
    <row r="181" spans="1:6" ht="20.100000000000001" customHeight="1" x14ac:dyDescent="0.25">
      <c r="A181" s="379" t="s">
        <v>805</v>
      </c>
      <c r="B181" s="383">
        <v>8595090551867</v>
      </c>
      <c r="C181" s="381">
        <v>140</v>
      </c>
      <c r="D181" s="382" t="s">
        <v>806</v>
      </c>
      <c r="E181" s="412">
        <v>57.61</v>
      </c>
      <c r="F181" s="412">
        <f>E181*E1</f>
        <v>2989.6421449999998</v>
      </c>
    </row>
    <row r="182" spans="1:6" ht="20.100000000000001" customHeight="1" x14ac:dyDescent="0.25">
      <c r="A182" s="379" t="s">
        <v>807</v>
      </c>
      <c r="B182" s="383">
        <v>8595090551935</v>
      </c>
      <c r="C182" s="381">
        <v>75</v>
      </c>
      <c r="D182" s="382" t="s">
        <v>808</v>
      </c>
      <c r="E182" s="412">
        <v>38.22</v>
      </c>
      <c r="F182" s="412">
        <f>E182*E1</f>
        <v>1983.40779</v>
      </c>
    </row>
    <row r="183" spans="1:6" ht="20.100000000000001" customHeight="1" x14ac:dyDescent="0.25">
      <c r="A183" s="379" t="s">
        <v>809</v>
      </c>
      <c r="B183" s="383">
        <v>8595090553007</v>
      </c>
      <c r="C183" s="381">
        <v>1030</v>
      </c>
      <c r="D183" s="382" t="s">
        <v>810</v>
      </c>
      <c r="E183" s="412">
        <v>381.37</v>
      </c>
      <c r="F183" s="412">
        <f>E183*E1</f>
        <v>19791.005465000002</v>
      </c>
    </row>
    <row r="184" spans="1:6" ht="20.100000000000001" customHeight="1" x14ac:dyDescent="0.25">
      <c r="A184" s="379" t="s">
        <v>811</v>
      </c>
      <c r="B184" s="383">
        <v>8595090553014</v>
      </c>
      <c r="C184" s="381">
        <v>1035</v>
      </c>
      <c r="D184" s="382" t="s">
        <v>812</v>
      </c>
      <c r="E184" s="412">
        <v>395.74</v>
      </c>
      <c r="F184" s="412">
        <f>E184*E1</f>
        <v>20536.729429999999</v>
      </c>
    </row>
    <row r="185" spans="1:6" ht="20.100000000000001" customHeight="1" x14ac:dyDescent="0.25">
      <c r="A185" s="379" t="s">
        <v>813</v>
      </c>
      <c r="B185" s="383">
        <v>8595090553021</v>
      </c>
      <c r="C185" s="381">
        <v>1350</v>
      </c>
      <c r="D185" s="382" t="s">
        <v>814</v>
      </c>
      <c r="E185" s="412">
        <v>480.21</v>
      </c>
      <c r="F185" s="412">
        <f>E185*E1</f>
        <v>24920.257845</v>
      </c>
    </row>
    <row r="186" spans="1:6" ht="20.100000000000001" customHeight="1" x14ac:dyDescent="0.25">
      <c r="A186" s="379" t="s">
        <v>815</v>
      </c>
      <c r="B186" s="383">
        <v>8595090553038</v>
      </c>
      <c r="C186" s="381">
        <v>1370</v>
      </c>
      <c r="D186" s="382" t="s">
        <v>816</v>
      </c>
      <c r="E186" s="412">
        <v>495.61</v>
      </c>
      <c r="F186" s="412">
        <f>E186*E1</f>
        <v>25719.433145000003</v>
      </c>
    </row>
    <row r="187" spans="1:6" ht="20.100000000000001" customHeight="1" x14ac:dyDescent="0.25">
      <c r="A187" s="379" t="s">
        <v>817</v>
      </c>
      <c r="B187" s="383">
        <v>8595090553045</v>
      </c>
      <c r="C187" s="381">
        <v>1340</v>
      </c>
      <c r="D187" s="382" t="s">
        <v>818</v>
      </c>
      <c r="E187" s="412">
        <v>563</v>
      </c>
      <c r="F187" s="412">
        <f>E187*E1</f>
        <v>29216.603500000001</v>
      </c>
    </row>
    <row r="188" spans="1:6" ht="20.100000000000001" customHeight="1" x14ac:dyDescent="0.25">
      <c r="A188" s="379" t="s">
        <v>819</v>
      </c>
      <c r="B188" s="383">
        <v>8595090553052</v>
      </c>
      <c r="C188" s="381">
        <v>1360</v>
      </c>
      <c r="D188" s="382" t="s">
        <v>818</v>
      </c>
      <c r="E188" s="412">
        <v>586.42999999999995</v>
      </c>
      <c r="F188" s="412">
        <f>E188*E1</f>
        <v>30432.491634999998</v>
      </c>
    </row>
    <row r="189" spans="1:6" ht="20.100000000000001" customHeight="1" x14ac:dyDescent="0.25">
      <c r="A189" s="379" t="s">
        <v>820</v>
      </c>
      <c r="B189" s="383">
        <v>8595090553335</v>
      </c>
      <c r="C189" s="381">
        <v>55</v>
      </c>
      <c r="D189" s="382" t="s">
        <v>821</v>
      </c>
      <c r="E189" s="412">
        <v>65</v>
      </c>
      <c r="F189" s="412">
        <f>E189*E1</f>
        <v>3373.1424999999999</v>
      </c>
    </row>
    <row r="190" spans="1:6" ht="20.100000000000001" customHeight="1" x14ac:dyDescent="0.25">
      <c r="A190" s="379" t="s">
        <v>822</v>
      </c>
      <c r="B190" s="383">
        <v>8595090553656</v>
      </c>
      <c r="C190" s="381">
        <v>1610</v>
      </c>
      <c r="D190" s="382" t="s">
        <v>823</v>
      </c>
      <c r="E190" s="412">
        <v>444.67</v>
      </c>
      <c r="F190" s="412">
        <f>E190*E1</f>
        <v>23075.927315000001</v>
      </c>
    </row>
    <row r="191" spans="1:6" ht="20.100000000000001" customHeight="1" x14ac:dyDescent="0.25">
      <c r="A191" s="379" t="s">
        <v>824</v>
      </c>
      <c r="B191" s="383">
        <v>8595090553663</v>
      </c>
      <c r="C191" s="381">
        <v>1610</v>
      </c>
      <c r="D191" s="382" t="s">
        <v>825</v>
      </c>
      <c r="E191" s="412">
        <v>397.81</v>
      </c>
      <c r="F191" s="412">
        <f>E191*E1</f>
        <v>20644.151044999999</v>
      </c>
    </row>
    <row r="192" spans="1:6" ht="20.100000000000001" customHeight="1" x14ac:dyDescent="0.25">
      <c r="A192" s="379" t="s">
        <v>826</v>
      </c>
      <c r="B192" s="383">
        <v>8595090553687</v>
      </c>
      <c r="C192" s="381">
        <v>1600</v>
      </c>
      <c r="D192" s="382" t="s">
        <v>827</v>
      </c>
      <c r="E192" s="412">
        <v>296.52999999999997</v>
      </c>
      <c r="F192" s="412">
        <f>E192*E1</f>
        <v>15388.276085</v>
      </c>
    </row>
    <row r="193" spans="1:6" ht="20.100000000000001" customHeight="1" x14ac:dyDescent="0.25">
      <c r="A193" s="379" t="s">
        <v>828</v>
      </c>
      <c r="B193" s="383">
        <v>8595090553908</v>
      </c>
      <c r="C193" s="381">
        <v>50</v>
      </c>
      <c r="D193" s="382" t="s">
        <v>829</v>
      </c>
      <c r="E193" s="412">
        <v>38.799999999999997</v>
      </c>
      <c r="F193" s="412">
        <f>E193*E1</f>
        <v>2013.5065999999999</v>
      </c>
    </row>
    <row r="194" spans="1:6" ht="20.100000000000001" customHeight="1" x14ac:dyDescent="0.25">
      <c r="A194" s="379" t="s">
        <v>830</v>
      </c>
      <c r="B194" s="383">
        <v>8595090553915</v>
      </c>
      <c r="C194" s="381">
        <v>50</v>
      </c>
      <c r="D194" s="382" t="s">
        <v>831</v>
      </c>
      <c r="E194" s="412">
        <v>61.72</v>
      </c>
      <c r="F194" s="412">
        <f>E194*E1</f>
        <v>3202.9285399999999</v>
      </c>
    </row>
    <row r="195" spans="1:6" ht="20.100000000000001" customHeight="1" x14ac:dyDescent="0.25">
      <c r="A195" s="379" t="s">
        <v>832</v>
      </c>
      <c r="B195" s="383">
        <v>8595090553991</v>
      </c>
      <c r="C195" s="381">
        <v>50</v>
      </c>
      <c r="D195" s="382" t="s">
        <v>833</v>
      </c>
      <c r="E195" s="412">
        <v>49.55</v>
      </c>
      <c r="F195" s="412">
        <f>E195*E1</f>
        <v>2571.3724749999997</v>
      </c>
    </row>
    <row r="196" spans="1:6" ht="20.100000000000001" customHeight="1" x14ac:dyDescent="0.25">
      <c r="A196" s="379" t="s">
        <v>834</v>
      </c>
      <c r="B196" s="383">
        <v>8595090554004</v>
      </c>
      <c r="C196" s="381">
        <v>50</v>
      </c>
      <c r="D196" s="382" t="s">
        <v>835</v>
      </c>
      <c r="E196" s="412">
        <v>45.31</v>
      </c>
      <c r="F196" s="412">
        <f>E196*E1</f>
        <v>2351.3397950000003</v>
      </c>
    </row>
    <row r="197" spans="1:6" ht="20.100000000000001" customHeight="1" x14ac:dyDescent="0.25">
      <c r="A197" s="379" t="s">
        <v>836</v>
      </c>
      <c r="B197" s="383">
        <v>8595090554011</v>
      </c>
      <c r="C197" s="381">
        <v>50</v>
      </c>
      <c r="D197" s="382" t="s">
        <v>837</v>
      </c>
      <c r="E197" s="412">
        <v>48.8</v>
      </c>
      <c r="F197" s="412">
        <f>E197*E1</f>
        <v>2532.4515999999999</v>
      </c>
    </row>
    <row r="198" spans="1:6" ht="20.100000000000001" customHeight="1" x14ac:dyDescent="0.25">
      <c r="A198" s="379" t="s">
        <v>838</v>
      </c>
      <c r="B198" s="383">
        <v>8595090554028</v>
      </c>
      <c r="C198" s="381">
        <v>50</v>
      </c>
      <c r="D198" s="382" t="s">
        <v>839</v>
      </c>
      <c r="E198" s="412">
        <v>45.55</v>
      </c>
      <c r="F198" s="412">
        <f>E198*E1</f>
        <v>2363.7944749999997</v>
      </c>
    </row>
    <row r="199" spans="1:6" ht="20.100000000000001" customHeight="1" x14ac:dyDescent="0.25">
      <c r="A199" s="379" t="s">
        <v>840</v>
      </c>
      <c r="B199" s="383">
        <v>8595090554035</v>
      </c>
      <c r="C199" s="381">
        <v>50</v>
      </c>
      <c r="D199" s="382" t="s">
        <v>841</v>
      </c>
      <c r="E199" s="412">
        <v>57.69</v>
      </c>
      <c r="F199" s="412">
        <f>E199*E1</f>
        <v>2993.793705</v>
      </c>
    </row>
    <row r="200" spans="1:6" ht="20.100000000000001" customHeight="1" x14ac:dyDescent="0.25">
      <c r="A200" s="379" t="s">
        <v>842</v>
      </c>
      <c r="B200" s="383">
        <v>8595090554530</v>
      </c>
      <c r="C200" s="381">
        <v>225</v>
      </c>
      <c r="D200" s="382" t="s">
        <v>843</v>
      </c>
      <c r="E200" s="412">
        <v>113.97</v>
      </c>
      <c r="F200" s="412">
        <f>E200*E1</f>
        <v>5914.4161649999996</v>
      </c>
    </row>
    <row r="201" spans="1:6" ht="20.100000000000001" customHeight="1" x14ac:dyDescent="0.25">
      <c r="A201" s="379" t="s">
        <v>844</v>
      </c>
      <c r="B201" s="383">
        <v>8595090555018</v>
      </c>
      <c r="C201" s="381">
        <v>50</v>
      </c>
      <c r="D201" s="382" t="s">
        <v>845</v>
      </c>
      <c r="E201" s="412">
        <v>49.61</v>
      </c>
      <c r="F201" s="412">
        <f>E201*E1</f>
        <v>2574.4861449999999</v>
      </c>
    </row>
    <row r="202" spans="1:6" ht="20.100000000000001" customHeight="1" x14ac:dyDescent="0.25">
      <c r="A202" s="379" t="s">
        <v>846</v>
      </c>
      <c r="B202" s="383">
        <v>8595090555025</v>
      </c>
      <c r="C202" s="381">
        <v>50</v>
      </c>
      <c r="D202" s="382" t="s">
        <v>847</v>
      </c>
      <c r="E202" s="412">
        <v>52.88</v>
      </c>
      <c r="F202" s="412">
        <f>E202*E1</f>
        <v>2744.1811600000001</v>
      </c>
    </row>
    <row r="203" spans="1:6" ht="20.100000000000001" customHeight="1" x14ac:dyDescent="0.25">
      <c r="A203" s="379" t="s">
        <v>848</v>
      </c>
      <c r="B203" s="383">
        <v>8595090555032</v>
      </c>
      <c r="C203" s="381">
        <v>50</v>
      </c>
      <c r="D203" s="382" t="s">
        <v>849</v>
      </c>
      <c r="E203" s="412">
        <v>52.1</v>
      </c>
      <c r="F203" s="412">
        <f>E203*E1</f>
        <v>2703.70345</v>
      </c>
    </row>
    <row r="204" spans="1:6" ht="20.100000000000001" customHeight="1" x14ac:dyDescent="0.25">
      <c r="A204" s="379" t="s">
        <v>850</v>
      </c>
      <c r="B204" s="383">
        <v>8595090555049</v>
      </c>
      <c r="C204" s="381">
        <v>50</v>
      </c>
      <c r="D204" s="382" t="s">
        <v>851</v>
      </c>
      <c r="E204" s="412">
        <v>52.86</v>
      </c>
      <c r="F204" s="412">
        <f>E204*E1</f>
        <v>2743.14327</v>
      </c>
    </row>
    <row r="205" spans="1:6" ht="20.100000000000001" customHeight="1" x14ac:dyDescent="0.25">
      <c r="A205" s="379" t="s">
        <v>852</v>
      </c>
      <c r="B205" s="383">
        <v>8595090555056</v>
      </c>
      <c r="C205" s="381">
        <v>50</v>
      </c>
      <c r="D205" s="382" t="s">
        <v>853</v>
      </c>
      <c r="E205" s="412">
        <v>67.27</v>
      </c>
      <c r="F205" s="412">
        <f>E205*E1</f>
        <v>3490.9430149999998</v>
      </c>
    </row>
    <row r="206" spans="1:6" ht="20.100000000000001" customHeight="1" x14ac:dyDescent="0.25">
      <c r="A206" s="379" t="s">
        <v>854</v>
      </c>
      <c r="B206" s="383">
        <v>8595090555148</v>
      </c>
      <c r="C206" s="381">
        <v>355</v>
      </c>
      <c r="D206" s="382" t="s">
        <v>855</v>
      </c>
      <c r="E206" s="412">
        <v>328.78</v>
      </c>
      <c r="F206" s="412">
        <f>E206*E1</f>
        <v>17061.87371</v>
      </c>
    </row>
    <row r="207" spans="1:6" ht="20.100000000000001" customHeight="1" x14ac:dyDescent="0.25">
      <c r="A207" s="379" t="s">
        <v>856</v>
      </c>
      <c r="B207" s="383">
        <v>8595090555186</v>
      </c>
      <c r="C207" s="381">
        <v>255</v>
      </c>
      <c r="D207" s="382" t="s">
        <v>857</v>
      </c>
      <c r="E207" s="412">
        <v>235.06</v>
      </c>
      <c r="F207" s="412">
        <f>E207*E1</f>
        <v>12198.321170000001</v>
      </c>
    </row>
    <row r="208" spans="1:6" ht="20.100000000000001" customHeight="1" x14ac:dyDescent="0.25">
      <c r="A208" s="379" t="s">
        <v>858</v>
      </c>
      <c r="B208" s="383">
        <v>8595090555506</v>
      </c>
      <c r="C208" s="381">
        <v>115</v>
      </c>
      <c r="D208" s="382" t="s">
        <v>859</v>
      </c>
      <c r="E208" s="412">
        <v>105.56</v>
      </c>
      <c r="F208" s="412">
        <f>E208*E1</f>
        <v>5477.9834200000005</v>
      </c>
    </row>
    <row r="209" spans="1:6" ht="20.100000000000001" customHeight="1" x14ac:dyDescent="0.25">
      <c r="A209" s="379" t="s">
        <v>860</v>
      </c>
      <c r="B209" s="383">
        <v>8595090555513</v>
      </c>
      <c r="C209" s="381">
        <v>120</v>
      </c>
      <c r="D209" s="382" t="s">
        <v>861</v>
      </c>
      <c r="E209" s="412">
        <v>114.13</v>
      </c>
      <c r="F209" s="412">
        <f>E209*E1</f>
        <v>5922.7192850000001</v>
      </c>
    </row>
    <row r="210" spans="1:6" ht="20.100000000000001" customHeight="1" x14ac:dyDescent="0.25">
      <c r="A210" s="379" t="s">
        <v>862</v>
      </c>
      <c r="B210" s="383">
        <v>8595090555544</v>
      </c>
      <c r="C210" s="381">
        <v>120</v>
      </c>
      <c r="D210" s="382" t="s">
        <v>863</v>
      </c>
      <c r="E210" s="412">
        <v>107.58</v>
      </c>
      <c r="F210" s="412">
        <f>E210*E1</f>
        <v>5582.8103099999998</v>
      </c>
    </row>
    <row r="211" spans="1:6" ht="20.100000000000001" customHeight="1" x14ac:dyDescent="0.25">
      <c r="A211" s="379" t="s">
        <v>864</v>
      </c>
      <c r="B211" s="383">
        <v>8595090555551</v>
      </c>
      <c r="C211" s="381">
        <v>120</v>
      </c>
      <c r="D211" s="382" t="s">
        <v>865</v>
      </c>
      <c r="E211" s="412">
        <v>125.21</v>
      </c>
      <c r="F211" s="412">
        <f>E211*E1</f>
        <v>6497.7103449999995</v>
      </c>
    </row>
    <row r="212" spans="1:6" ht="20.100000000000001" customHeight="1" x14ac:dyDescent="0.25">
      <c r="A212" s="379" t="s">
        <v>866</v>
      </c>
      <c r="B212" s="383">
        <v>8595090556640</v>
      </c>
      <c r="C212" s="381">
        <v>110</v>
      </c>
      <c r="D212" s="382" t="s">
        <v>867</v>
      </c>
      <c r="E212" s="412">
        <v>127.48</v>
      </c>
      <c r="F212" s="412">
        <f>E212*E1</f>
        <v>6615.5108600000003</v>
      </c>
    </row>
    <row r="213" spans="1:6" ht="20.100000000000001" customHeight="1" x14ac:dyDescent="0.25">
      <c r="A213" s="379" t="s">
        <v>309</v>
      </c>
      <c r="B213" s="383">
        <v>8595090556657</v>
      </c>
      <c r="C213" s="381">
        <v>110</v>
      </c>
      <c r="D213" s="382" t="s">
        <v>868</v>
      </c>
      <c r="E213" s="412">
        <v>123.45</v>
      </c>
      <c r="F213" s="412">
        <f>E213*E1</f>
        <v>6406.3760250000005</v>
      </c>
    </row>
    <row r="214" spans="1:6" ht="20.100000000000001" customHeight="1" x14ac:dyDescent="0.25">
      <c r="A214" s="379" t="s">
        <v>869</v>
      </c>
      <c r="B214" s="383">
        <v>8595090556664</v>
      </c>
      <c r="C214" s="381">
        <v>120</v>
      </c>
      <c r="D214" s="382" t="s">
        <v>870</v>
      </c>
      <c r="E214" s="412">
        <v>124.96</v>
      </c>
      <c r="F214" s="412">
        <f>E214*E1</f>
        <v>6484.7367199999999</v>
      </c>
    </row>
    <row r="215" spans="1:6" ht="20.100000000000001" customHeight="1" x14ac:dyDescent="0.25">
      <c r="A215" s="379" t="s">
        <v>871</v>
      </c>
      <c r="B215" s="383">
        <v>8595090556923</v>
      </c>
      <c r="C215" s="381">
        <v>55</v>
      </c>
      <c r="D215" s="382" t="s">
        <v>872</v>
      </c>
      <c r="E215" s="412">
        <v>67.77</v>
      </c>
      <c r="F215" s="412">
        <f>E215*E1</f>
        <v>3516.890265</v>
      </c>
    </row>
    <row r="216" spans="1:6" ht="20.100000000000001" customHeight="1" x14ac:dyDescent="0.25">
      <c r="A216" s="379" t="s">
        <v>873</v>
      </c>
      <c r="B216" s="383">
        <v>8595090556930</v>
      </c>
      <c r="C216" s="381">
        <v>55</v>
      </c>
      <c r="D216" s="382" t="s">
        <v>874</v>
      </c>
      <c r="E216" s="412">
        <v>63.99</v>
      </c>
      <c r="F216" s="412">
        <f>E216*E1</f>
        <v>3320.7290550000002</v>
      </c>
    </row>
    <row r="217" spans="1:6" ht="20.100000000000001" customHeight="1" x14ac:dyDescent="0.25">
      <c r="A217" s="379" t="s">
        <v>875</v>
      </c>
      <c r="B217" s="383">
        <v>8595090556947</v>
      </c>
      <c r="C217" s="381">
        <v>55</v>
      </c>
      <c r="D217" s="382" t="s">
        <v>876</v>
      </c>
      <c r="E217" s="412">
        <v>65.25</v>
      </c>
      <c r="F217" s="412">
        <f>E217*E1</f>
        <v>3386.116125</v>
      </c>
    </row>
    <row r="218" spans="1:6" ht="20.100000000000001" customHeight="1" x14ac:dyDescent="0.25">
      <c r="A218" s="379" t="s">
        <v>877</v>
      </c>
      <c r="B218" s="383">
        <v>8595090557043</v>
      </c>
      <c r="C218" s="381">
        <v>115</v>
      </c>
      <c r="D218" s="382" t="s">
        <v>878</v>
      </c>
      <c r="E218" s="412">
        <v>97.25</v>
      </c>
      <c r="F218" s="412">
        <f>E218*E1</f>
        <v>5046.7401250000003</v>
      </c>
    </row>
    <row r="219" spans="1:6" ht="20.100000000000001" customHeight="1" x14ac:dyDescent="0.25">
      <c r="A219" s="379" t="s">
        <v>879</v>
      </c>
      <c r="B219" s="383">
        <v>8595090557050</v>
      </c>
      <c r="C219" s="381">
        <v>105</v>
      </c>
      <c r="D219" s="382" t="s">
        <v>880</v>
      </c>
      <c r="E219" s="412">
        <v>98</v>
      </c>
      <c r="F219" s="412">
        <f>E219*E1</f>
        <v>5085.6610000000001</v>
      </c>
    </row>
    <row r="220" spans="1:6" ht="20.100000000000001" customHeight="1" x14ac:dyDescent="0.25">
      <c r="A220" s="379" t="s">
        <v>881</v>
      </c>
      <c r="B220" s="383">
        <v>8595090557067</v>
      </c>
      <c r="C220" s="381">
        <v>115</v>
      </c>
      <c r="D220" s="382" t="s">
        <v>837</v>
      </c>
      <c r="E220" s="412">
        <v>96.74</v>
      </c>
      <c r="F220" s="412">
        <f>E220*E1</f>
        <v>5020.2739299999994</v>
      </c>
    </row>
    <row r="221" spans="1:6" ht="20.100000000000001" customHeight="1" x14ac:dyDescent="0.25">
      <c r="A221" s="379" t="s">
        <v>882</v>
      </c>
      <c r="B221" s="383">
        <v>8595090557074</v>
      </c>
      <c r="C221" s="381">
        <v>115</v>
      </c>
      <c r="D221" s="382" t="s">
        <v>883</v>
      </c>
      <c r="E221" s="412">
        <v>97.25</v>
      </c>
      <c r="F221" s="412">
        <f>E221*E1</f>
        <v>5046.7401250000003</v>
      </c>
    </row>
    <row r="222" spans="1:6" ht="20.100000000000001" customHeight="1" x14ac:dyDescent="0.25">
      <c r="A222" s="379" t="s">
        <v>884</v>
      </c>
      <c r="B222" s="383">
        <v>8595090557081</v>
      </c>
      <c r="C222" s="381">
        <v>105</v>
      </c>
      <c r="D222" s="382" t="s">
        <v>885</v>
      </c>
      <c r="E222" s="412">
        <v>118.66</v>
      </c>
      <c r="F222" s="412">
        <f>E222*E1</f>
        <v>6157.8013700000001</v>
      </c>
    </row>
    <row r="223" spans="1:6" ht="20.100000000000001" customHeight="1" x14ac:dyDescent="0.25">
      <c r="A223" s="379" t="s">
        <v>302</v>
      </c>
      <c r="B223" s="383">
        <v>8595090557098</v>
      </c>
      <c r="C223" s="381">
        <v>105</v>
      </c>
      <c r="D223" s="382" t="s">
        <v>886</v>
      </c>
      <c r="E223" s="412">
        <v>104.3</v>
      </c>
      <c r="F223" s="412">
        <f>E223*E1</f>
        <v>5412.5963499999998</v>
      </c>
    </row>
    <row r="224" spans="1:6" ht="20.100000000000001" customHeight="1" x14ac:dyDescent="0.25">
      <c r="A224" s="379" t="s">
        <v>887</v>
      </c>
      <c r="B224" s="383">
        <v>8595090557104</v>
      </c>
      <c r="C224" s="381">
        <v>115</v>
      </c>
      <c r="D224" s="382" t="s">
        <v>888</v>
      </c>
      <c r="E224" s="412">
        <v>106.57</v>
      </c>
      <c r="F224" s="412">
        <f>E224*E1</f>
        <v>5530.3968649999997</v>
      </c>
    </row>
    <row r="225" spans="1:6" ht="20.100000000000001" customHeight="1" x14ac:dyDescent="0.25">
      <c r="A225" s="379" t="s">
        <v>303</v>
      </c>
      <c r="B225" s="383">
        <v>8595090557111</v>
      </c>
      <c r="C225" s="381">
        <v>115</v>
      </c>
      <c r="D225" s="382" t="s">
        <v>889</v>
      </c>
      <c r="E225" s="412">
        <v>103.04</v>
      </c>
      <c r="F225" s="412">
        <f>E225*E1</f>
        <v>5347.20928</v>
      </c>
    </row>
    <row r="226" spans="1:6" ht="20.100000000000001" customHeight="1" x14ac:dyDescent="0.25">
      <c r="A226" s="379" t="s">
        <v>890</v>
      </c>
      <c r="B226" s="383">
        <v>8595090557128</v>
      </c>
      <c r="C226" s="381">
        <v>115</v>
      </c>
      <c r="D226" s="382" t="s">
        <v>891</v>
      </c>
      <c r="E226" s="412">
        <v>104.55</v>
      </c>
      <c r="F226" s="412">
        <f>E226*E1</f>
        <v>5425.5699750000003</v>
      </c>
    </row>
    <row r="227" spans="1:6" ht="20.100000000000001" customHeight="1" x14ac:dyDescent="0.25">
      <c r="A227" s="379" t="s">
        <v>892</v>
      </c>
      <c r="B227" s="383">
        <v>8595090557135</v>
      </c>
      <c r="C227" s="381">
        <v>115</v>
      </c>
      <c r="D227" s="382" t="s">
        <v>893</v>
      </c>
      <c r="E227" s="412">
        <v>126.98</v>
      </c>
      <c r="F227" s="412">
        <f>E227*E1</f>
        <v>6589.5636100000002</v>
      </c>
    </row>
    <row r="228" spans="1:6" ht="20.100000000000001" customHeight="1" x14ac:dyDescent="0.25">
      <c r="A228" s="379" t="s">
        <v>894</v>
      </c>
      <c r="B228" s="383">
        <v>8595090557159</v>
      </c>
      <c r="C228" s="381">
        <v>195</v>
      </c>
      <c r="D228" s="382" t="s">
        <v>895</v>
      </c>
      <c r="E228" s="412">
        <v>117.4</v>
      </c>
      <c r="F228" s="412">
        <f>E228*E1</f>
        <v>6092.4143000000004</v>
      </c>
    </row>
    <row r="229" spans="1:6" ht="20.100000000000001" customHeight="1" x14ac:dyDescent="0.25">
      <c r="A229" s="379" t="s">
        <v>896</v>
      </c>
      <c r="B229" s="383">
        <v>8595090557166</v>
      </c>
      <c r="C229" s="381">
        <v>190</v>
      </c>
      <c r="D229" s="382" t="s">
        <v>897</v>
      </c>
      <c r="E229" s="412">
        <v>140.83000000000001</v>
      </c>
      <c r="F229" s="412">
        <f>E229*E1</f>
        <v>7308.3024350000005</v>
      </c>
    </row>
    <row r="230" spans="1:6" ht="20.100000000000001" customHeight="1" x14ac:dyDescent="0.25">
      <c r="A230" s="379" t="s">
        <v>898</v>
      </c>
      <c r="B230" s="383">
        <v>8595090557173</v>
      </c>
      <c r="C230" s="381">
        <v>195</v>
      </c>
      <c r="D230" s="382" t="s">
        <v>899</v>
      </c>
      <c r="E230" s="412">
        <v>116.14</v>
      </c>
      <c r="F230" s="412">
        <f>E230*E1</f>
        <v>6027.0272299999997</v>
      </c>
    </row>
    <row r="231" spans="1:6" ht="20.100000000000001" customHeight="1" x14ac:dyDescent="0.25">
      <c r="A231" s="379" t="s">
        <v>900</v>
      </c>
      <c r="B231" s="383">
        <v>8595090557180</v>
      </c>
      <c r="C231" s="381">
        <v>200</v>
      </c>
      <c r="D231" s="382" t="s">
        <v>901</v>
      </c>
      <c r="E231" s="412">
        <v>128.99</v>
      </c>
      <c r="F231" s="412">
        <f>E231*E1</f>
        <v>6693.8715550000006</v>
      </c>
    </row>
    <row r="232" spans="1:6" ht="20.100000000000001" customHeight="1" x14ac:dyDescent="0.25">
      <c r="A232" s="379" t="s">
        <v>902</v>
      </c>
      <c r="B232" s="383">
        <v>8595090557197</v>
      </c>
      <c r="C232" s="381">
        <v>205</v>
      </c>
      <c r="D232" s="382" t="s">
        <v>903</v>
      </c>
      <c r="E232" s="412">
        <v>117.65</v>
      </c>
      <c r="F232" s="412">
        <f>E232*E1</f>
        <v>6105.387925</v>
      </c>
    </row>
    <row r="233" spans="1:6" ht="20.100000000000001" customHeight="1" x14ac:dyDescent="0.25">
      <c r="A233" s="379" t="s">
        <v>904</v>
      </c>
      <c r="B233" s="383">
        <v>8595090557203</v>
      </c>
      <c r="C233" s="381">
        <v>210</v>
      </c>
      <c r="D233" s="382" t="s">
        <v>905</v>
      </c>
      <c r="E233" s="412">
        <v>129.24</v>
      </c>
      <c r="F233" s="412">
        <f>E233*E1</f>
        <v>6706.8451800000003</v>
      </c>
    </row>
    <row r="234" spans="1:6" ht="20.100000000000001" customHeight="1" x14ac:dyDescent="0.25">
      <c r="A234" s="379" t="s">
        <v>906</v>
      </c>
      <c r="B234" s="383">
        <v>8595090557210</v>
      </c>
      <c r="C234" s="381">
        <v>205</v>
      </c>
      <c r="D234" s="382" t="s">
        <v>907</v>
      </c>
      <c r="E234" s="412">
        <v>116.39</v>
      </c>
      <c r="F234" s="412">
        <f>E234*E1</f>
        <v>6040.0008550000002</v>
      </c>
    </row>
    <row r="235" spans="1:6" ht="20.100000000000001" customHeight="1" x14ac:dyDescent="0.25">
      <c r="A235" s="384" t="s">
        <v>908</v>
      </c>
      <c r="B235" s="389">
        <v>8595090557227</v>
      </c>
      <c r="C235" s="385">
        <v>205</v>
      </c>
      <c r="D235" s="386" t="s">
        <v>909</v>
      </c>
      <c r="E235" s="430">
        <v>129.24</v>
      </c>
      <c r="F235" s="412">
        <f>E235*E1</f>
        <v>6706.8451800000003</v>
      </c>
    </row>
    <row r="236" spans="1:6" ht="20.100000000000001" customHeight="1" x14ac:dyDescent="0.25">
      <c r="A236" s="379" t="s">
        <v>910</v>
      </c>
      <c r="B236" s="383">
        <v>8595090557234</v>
      </c>
      <c r="C236" s="381">
        <v>265</v>
      </c>
      <c r="D236" s="382" t="s">
        <v>911</v>
      </c>
      <c r="E236" s="412">
        <v>172.83</v>
      </c>
      <c r="F236" s="412">
        <f>E236*E1</f>
        <v>8968.9264350000012</v>
      </c>
    </row>
    <row r="237" spans="1:6" ht="20.100000000000001" customHeight="1" x14ac:dyDescent="0.25">
      <c r="A237" s="379" t="s">
        <v>912</v>
      </c>
      <c r="B237" s="383">
        <v>8595090557241</v>
      </c>
      <c r="C237" s="381">
        <v>270</v>
      </c>
      <c r="D237" s="382" t="s">
        <v>913</v>
      </c>
      <c r="E237" s="412">
        <v>170.56</v>
      </c>
      <c r="F237" s="412">
        <f>E237*E1</f>
        <v>8851.1259200000004</v>
      </c>
    </row>
    <row r="238" spans="1:6" ht="20.100000000000001" customHeight="1" x14ac:dyDescent="0.25">
      <c r="A238" s="379" t="s">
        <v>914</v>
      </c>
      <c r="B238" s="383">
        <v>8595090557258</v>
      </c>
      <c r="C238" s="381">
        <v>270</v>
      </c>
      <c r="D238" s="382" t="s">
        <v>915</v>
      </c>
      <c r="E238" s="412">
        <v>173.08</v>
      </c>
      <c r="F238" s="412">
        <f>E238*E1</f>
        <v>8981.9000599999999</v>
      </c>
    </row>
    <row r="239" spans="1:6" ht="20.100000000000001" customHeight="1" x14ac:dyDescent="0.25">
      <c r="A239" s="379" t="s">
        <v>916</v>
      </c>
      <c r="B239" s="383">
        <v>8595090557708</v>
      </c>
      <c r="C239" s="381">
        <v>100</v>
      </c>
      <c r="D239" s="382" t="s">
        <v>917</v>
      </c>
      <c r="E239" s="412">
        <v>82.89</v>
      </c>
      <c r="F239" s="412">
        <f>E239*E1</f>
        <v>4301.5351049999999</v>
      </c>
    </row>
    <row r="240" spans="1:6" ht="20.100000000000001" customHeight="1" x14ac:dyDescent="0.25">
      <c r="A240" s="379" t="s">
        <v>918</v>
      </c>
      <c r="B240" s="383">
        <v>8595090557715</v>
      </c>
      <c r="C240" s="381">
        <v>105</v>
      </c>
      <c r="D240" s="382" t="s">
        <v>919</v>
      </c>
      <c r="E240" s="412">
        <v>106.32</v>
      </c>
      <c r="F240" s="412">
        <f>E240*E1</f>
        <v>5517.4232400000001</v>
      </c>
    </row>
    <row r="241" spans="1:6" ht="20.100000000000001" customHeight="1" x14ac:dyDescent="0.25">
      <c r="A241" s="379" t="s">
        <v>920</v>
      </c>
      <c r="B241" s="383">
        <v>8595090557982</v>
      </c>
      <c r="C241" s="381">
        <v>125</v>
      </c>
      <c r="D241" s="382" t="s">
        <v>921</v>
      </c>
      <c r="E241" s="412">
        <v>185.85</v>
      </c>
      <c r="F241" s="412">
        <f>E241*E1</f>
        <v>9644.5928249999997</v>
      </c>
    </row>
    <row r="242" spans="1:6" ht="20.100000000000001" customHeight="1" x14ac:dyDescent="0.25">
      <c r="A242" s="379" t="s">
        <v>922</v>
      </c>
      <c r="B242" s="383">
        <v>8595090557999</v>
      </c>
      <c r="C242" s="381">
        <v>125</v>
      </c>
      <c r="D242" s="382" t="s">
        <v>923</v>
      </c>
      <c r="E242" s="412">
        <v>178.8</v>
      </c>
      <c r="F242" s="412">
        <f>E242*E1</f>
        <v>9278.7366000000002</v>
      </c>
    </row>
    <row r="243" spans="1:6" ht="20.100000000000001" customHeight="1" x14ac:dyDescent="0.25">
      <c r="A243" s="379" t="s">
        <v>924</v>
      </c>
      <c r="B243" s="383">
        <v>8595090558026</v>
      </c>
      <c r="C243" s="381">
        <v>120</v>
      </c>
      <c r="D243" s="382" t="s">
        <v>925</v>
      </c>
      <c r="E243" s="412">
        <v>142.09</v>
      </c>
      <c r="F243" s="412">
        <f>E243*E1</f>
        <v>7373.6895050000003</v>
      </c>
    </row>
    <row r="244" spans="1:6" ht="20.100000000000001" customHeight="1" x14ac:dyDescent="0.25">
      <c r="A244" s="379" t="s">
        <v>926</v>
      </c>
      <c r="B244" s="383">
        <v>8595090558033</v>
      </c>
      <c r="C244" s="381">
        <v>110</v>
      </c>
      <c r="D244" s="382" t="s">
        <v>927</v>
      </c>
      <c r="E244" s="412">
        <v>141.08000000000001</v>
      </c>
      <c r="F244" s="412">
        <f>E244*E1</f>
        <v>7321.2760600000011</v>
      </c>
    </row>
    <row r="245" spans="1:6" ht="20.100000000000001" customHeight="1" x14ac:dyDescent="0.25">
      <c r="A245" s="379" t="s">
        <v>928</v>
      </c>
      <c r="B245" s="383">
        <v>8595090558149</v>
      </c>
      <c r="C245" s="381">
        <v>60</v>
      </c>
      <c r="D245" s="382" t="s">
        <v>929</v>
      </c>
      <c r="E245" s="412">
        <v>113.8</v>
      </c>
      <c r="F245" s="412">
        <f>E245*E1</f>
        <v>5905.5941000000003</v>
      </c>
    </row>
    <row r="246" spans="1:6" ht="20.100000000000001" customHeight="1" x14ac:dyDescent="0.25">
      <c r="A246" s="379" t="s">
        <v>930</v>
      </c>
      <c r="B246" s="383">
        <v>8595090558156</v>
      </c>
      <c r="C246" s="381">
        <v>60</v>
      </c>
      <c r="D246" s="382" t="s">
        <v>931</v>
      </c>
      <c r="E246" s="412">
        <v>106.74</v>
      </c>
      <c r="F246" s="412">
        <f>E246*E1</f>
        <v>5539.21893</v>
      </c>
    </row>
    <row r="247" spans="1:6" ht="20.100000000000001" customHeight="1" x14ac:dyDescent="0.25">
      <c r="A247" s="379" t="s">
        <v>932</v>
      </c>
      <c r="B247" s="383">
        <v>8595090558163</v>
      </c>
      <c r="C247" s="381">
        <v>60</v>
      </c>
      <c r="D247" s="382" t="s">
        <v>933</v>
      </c>
      <c r="E247" s="412">
        <v>84.4</v>
      </c>
      <c r="F247" s="412">
        <f>E247*E1</f>
        <v>4379.8958000000002</v>
      </c>
    </row>
    <row r="248" spans="1:6" ht="20.100000000000001" customHeight="1" x14ac:dyDescent="0.25">
      <c r="A248" s="379" t="s">
        <v>934</v>
      </c>
      <c r="B248" s="383">
        <v>8595090558170</v>
      </c>
      <c r="C248" s="381">
        <v>60</v>
      </c>
      <c r="D248" s="382" t="s">
        <v>935</v>
      </c>
      <c r="E248" s="412">
        <v>76.08</v>
      </c>
      <c r="F248" s="412">
        <f>E248*E1</f>
        <v>3948.1335599999998</v>
      </c>
    </row>
    <row r="249" spans="1:6" ht="20.100000000000001" customHeight="1" x14ac:dyDescent="0.25">
      <c r="A249" s="379" t="s">
        <v>936</v>
      </c>
      <c r="B249" s="383">
        <v>8595090558187</v>
      </c>
      <c r="C249" s="381">
        <v>40</v>
      </c>
      <c r="D249" s="382" t="s">
        <v>937</v>
      </c>
      <c r="E249" s="412">
        <v>42.17</v>
      </c>
      <c r="F249" s="412">
        <f>E249*E1</f>
        <v>2188.3910650000003</v>
      </c>
    </row>
    <row r="250" spans="1:6" ht="20.100000000000001" customHeight="1" x14ac:dyDescent="0.25">
      <c r="A250" s="379" t="s">
        <v>938</v>
      </c>
      <c r="B250" s="383">
        <v>8595090558217</v>
      </c>
      <c r="C250" s="381">
        <v>75</v>
      </c>
      <c r="D250" s="382" t="s">
        <v>939</v>
      </c>
      <c r="E250" s="412">
        <v>71.47</v>
      </c>
      <c r="F250" s="412">
        <f>E250*E1</f>
        <v>3708.899915</v>
      </c>
    </row>
    <row r="251" spans="1:6" ht="20.100000000000001" customHeight="1" x14ac:dyDescent="0.25">
      <c r="A251" s="379" t="s">
        <v>940</v>
      </c>
      <c r="B251" s="383">
        <v>8595090558224</v>
      </c>
      <c r="C251" s="381">
        <v>75</v>
      </c>
      <c r="D251" s="382" t="s">
        <v>941</v>
      </c>
      <c r="E251" s="412">
        <v>80.790000000000006</v>
      </c>
      <c r="F251" s="412">
        <f>E251*E1</f>
        <v>4192.5566550000003</v>
      </c>
    </row>
    <row r="252" spans="1:6" ht="20.100000000000001" customHeight="1" x14ac:dyDescent="0.25">
      <c r="A252" s="379" t="s">
        <v>942</v>
      </c>
      <c r="B252" s="383">
        <v>8595090558729</v>
      </c>
      <c r="C252" s="381">
        <v>1210</v>
      </c>
      <c r="D252" s="382" t="s">
        <v>943</v>
      </c>
      <c r="E252" s="412">
        <v>291.24</v>
      </c>
      <c r="F252" s="412">
        <f>E252*E1</f>
        <v>15113.75418</v>
      </c>
    </row>
    <row r="253" spans="1:6" ht="20.100000000000001" customHeight="1" x14ac:dyDescent="0.25">
      <c r="A253" s="379" t="s">
        <v>944</v>
      </c>
      <c r="B253" s="383">
        <v>8595090558736</v>
      </c>
      <c r="C253" s="381">
        <v>1230</v>
      </c>
      <c r="D253" s="382" t="s">
        <v>945</v>
      </c>
      <c r="E253" s="412">
        <v>292.75</v>
      </c>
      <c r="F253" s="412">
        <f>E253*E1</f>
        <v>15192.114875000001</v>
      </c>
    </row>
    <row r="254" spans="1:6" ht="20.100000000000001" customHeight="1" x14ac:dyDescent="0.25">
      <c r="A254" s="379" t="s">
        <v>946</v>
      </c>
      <c r="B254" s="383">
        <v>8595090558743</v>
      </c>
      <c r="C254" s="381">
        <v>1185</v>
      </c>
      <c r="D254" s="382" t="s">
        <v>947</v>
      </c>
      <c r="E254" s="412">
        <v>329.28</v>
      </c>
      <c r="F254" s="412">
        <f>E254*E1</f>
        <v>17087.820959999997</v>
      </c>
    </row>
    <row r="255" spans="1:6" ht="20.100000000000001" customHeight="1" x14ac:dyDescent="0.25">
      <c r="A255" s="379" t="s">
        <v>948</v>
      </c>
      <c r="B255" s="383">
        <v>8595090558750</v>
      </c>
      <c r="C255" s="381">
        <v>1165</v>
      </c>
      <c r="D255" s="382" t="s">
        <v>949</v>
      </c>
      <c r="E255" s="412">
        <v>333.06</v>
      </c>
      <c r="F255" s="412">
        <f>E255*E1</f>
        <v>17283.982169999999</v>
      </c>
    </row>
    <row r="256" spans="1:6" ht="20.100000000000001" customHeight="1" x14ac:dyDescent="0.25">
      <c r="A256" s="379" t="s">
        <v>306</v>
      </c>
      <c r="B256" s="383">
        <v>8595090559610</v>
      </c>
      <c r="C256" s="381">
        <v>1150</v>
      </c>
      <c r="D256" s="382" t="s">
        <v>950</v>
      </c>
      <c r="E256" s="412">
        <v>249.42</v>
      </c>
      <c r="F256" s="412">
        <f>E256*E1</f>
        <v>12943.526189999999</v>
      </c>
    </row>
    <row r="257" spans="1:6" ht="20.100000000000001" customHeight="1" x14ac:dyDescent="0.25">
      <c r="A257" s="379" t="s">
        <v>312</v>
      </c>
      <c r="B257" s="383">
        <v>8595090560449</v>
      </c>
      <c r="C257" s="381">
        <v>70</v>
      </c>
      <c r="D257" s="382" t="s">
        <v>951</v>
      </c>
      <c r="E257" s="412">
        <v>62.48</v>
      </c>
      <c r="F257" s="412">
        <f>E257*E1</f>
        <v>3242.3683599999999</v>
      </c>
    </row>
    <row r="258" spans="1:6" ht="20.100000000000001" customHeight="1" x14ac:dyDescent="0.25">
      <c r="A258" s="379" t="s">
        <v>952</v>
      </c>
      <c r="B258" s="383">
        <v>8595090560579</v>
      </c>
      <c r="C258" s="381">
        <v>60</v>
      </c>
      <c r="D258" s="382" t="s">
        <v>953</v>
      </c>
      <c r="E258" s="412">
        <v>43.84</v>
      </c>
      <c r="F258" s="412">
        <f>E258*E1</f>
        <v>2275.0548800000001</v>
      </c>
    </row>
    <row r="259" spans="1:6" ht="20.100000000000001" customHeight="1" x14ac:dyDescent="0.25">
      <c r="A259" s="379" t="s">
        <v>954</v>
      </c>
      <c r="B259" s="383">
        <v>8595090560586</v>
      </c>
      <c r="C259" s="381">
        <v>60</v>
      </c>
      <c r="D259" s="382" t="s">
        <v>955</v>
      </c>
      <c r="E259" s="412">
        <v>46.36</v>
      </c>
      <c r="F259" s="412">
        <f>E259*E1</f>
        <v>2405.8290200000001</v>
      </c>
    </row>
    <row r="260" spans="1:6" ht="20.100000000000001" customHeight="1" x14ac:dyDescent="0.25">
      <c r="A260" s="379" t="s">
        <v>956</v>
      </c>
      <c r="B260" s="383">
        <v>8595090560593</v>
      </c>
      <c r="C260" s="381">
        <v>60</v>
      </c>
      <c r="D260" s="382" t="s">
        <v>957</v>
      </c>
      <c r="E260" s="412">
        <v>42.58</v>
      </c>
      <c r="F260" s="412">
        <f>E260*E1</f>
        <v>2209.6678099999999</v>
      </c>
    </row>
    <row r="261" spans="1:6" ht="20.100000000000001" customHeight="1" x14ac:dyDescent="0.25">
      <c r="A261" s="379" t="s">
        <v>958</v>
      </c>
      <c r="B261" s="383">
        <v>8595090560609</v>
      </c>
      <c r="C261" s="381">
        <v>60</v>
      </c>
      <c r="D261" s="382" t="s">
        <v>959</v>
      </c>
      <c r="E261" s="412">
        <v>44.84</v>
      </c>
      <c r="F261" s="412">
        <f>E261*E1</f>
        <v>2326.94938</v>
      </c>
    </row>
    <row r="262" spans="1:6" ht="20.100000000000001" customHeight="1" x14ac:dyDescent="0.25">
      <c r="A262" s="379" t="s">
        <v>960</v>
      </c>
      <c r="B262" s="383">
        <v>8595090560616</v>
      </c>
      <c r="C262" s="381">
        <v>60</v>
      </c>
      <c r="D262" s="382" t="s">
        <v>961</v>
      </c>
      <c r="E262" s="412">
        <v>41.07</v>
      </c>
      <c r="F262" s="412">
        <f>E262*E1</f>
        <v>2131.3071150000001</v>
      </c>
    </row>
    <row r="263" spans="1:6" ht="20.100000000000001" customHeight="1" x14ac:dyDescent="0.25">
      <c r="A263" s="379" t="s">
        <v>962</v>
      </c>
      <c r="B263" s="383">
        <v>8595090560623</v>
      </c>
      <c r="C263" s="381">
        <v>60</v>
      </c>
      <c r="D263" s="382" t="s">
        <v>963</v>
      </c>
      <c r="E263" s="412">
        <v>40.56</v>
      </c>
      <c r="F263" s="412">
        <f>E263*E1</f>
        <v>2104.8409200000001</v>
      </c>
    </row>
    <row r="264" spans="1:6" ht="20.100000000000001" customHeight="1" x14ac:dyDescent="0.25">
      <c r="A264" s="379" t="s">
        <v>964</v>
      </c>
      <c r="B264" s="383">
        <v>8595090560630</v>
      </c>
      <c r="C264" s="381">
        <v>60</v>
      </c>
      <c r="D264" s="382" t="s">
        <v>965</v>
      </c>
      <c r="E264" s="412">
        <v>41.07</v>
      </c>
      <c r="F264" s="412">
        <f>E264*E1</f>
        <v>2131.3071150000001</v>
      </c>
    </row>
    <row r="265" spans="1:6" ht="20.100000000000001" customHeight="1" x14ac:dyDescent="0.25">
      <c r="A265" s="379" t="s">
        <v>966</v>
      </c>
      <c r="B265" s="383">
        <v>8595090560647</v>
      </c>
      <c r="C265" s="381">
        <v>60</v>
      </c>
      <c r="D265" s="382" t="s">
        <v>967</v>
      </c>
      <c r="E265" s="412">
        <v>42.83</v>
      </c>
      <c r="F265" s="412">
        <f>E265*E1</f>
        <v>2222.641435</v>
      </c>
    </row>
    <row r="266" spans="1:6" ht="20.100000000000001" customHeight="1" x14ac:dyDescent="0.25">
      <c r="A266" s="379" t="s">
        <v>968</v>
      </c>
      <c r="B266" s="383">
        <v>8595090560654</v>
      </c>
      <c r="C266" s="381">
        <v>60</v>
      </c>
      <c r="D266" s="382" t="s">
        <v>969</v>
      </c>
      <c r="E266" s="412">
        <v>43.59</v>
      </c>
      <c r="F266" s="412">
        <f>E266*E1</f>
        <v>2262.0812550000001</v>
      </c>
    </row>
    <row r="267" spans="1:6" ht="20.100000000000001" customHeight="1" x14ac:dyDescent="0.25">
      <c r="A267" s="379" t="s">
        <v>970</v>
      </c>
      <c r="B267" s="383">
        <v>8595090560661</v>
      </c>
      <c r="C267" s="381">
        <v>60</v>
      </c>
      <c r="D267" s="382" t="s">
        <v>971</v>
      </c>
      <c r="E267" s="412">
        <v>40.31</v>
      </c>
      <c r="F267" s="412">
        <f>E267*E1</f>
        <v>2091.867295</v>
      </c>
    </row>
    <row r="268" spans="1:6" ht="20.100000000000001" customHeight="1" x14ac:dyDescent="0.25">
      <c r="A268" s="379" t="s">
        <v>972</v>
      </c>
      <c r="B268" s="383">
        <v>8595090560678</v>
      </c>
      <c r="C268" s="381">
        <v>60</v>
      </c>
      <c r="D268" s="382" t="s">
        <v>973</v>
      </c>
      <c r="E268" s="412">
        <v>42.07</v>
      </c>
      <c r="F268" s="412">
        <f>E268*E1</f>
        <v>2183.2016149999999</v>
      </c>
    </row>
    <row r="269" spans="1:6" ht="20.100000000000001" customHeight="1" x14ac:dyDescent="0.25">
      <c r="A269" s="379" t="s">
        <v>974</v>
      </c>
      <c r="B269" s="383">
        <v>8595090560692</v>
      </c>
      <c r="C269" s="381">
        <v>60</v>
      </c>
      <c r="D269" s="382" t="s">
        <v>975</v>
      </c>
      <c r="E269" s="412">
        <v>58.45</v>
      </c>
      <c r="F269" s="412">
        <f>E269*E1</f>
        <v>3033.2335250000001</v>
      </c>
    </row>
    <row r="270" spans="1:6" ht="20.100000000000001" customHeight="1" x14ac:dyDescent="0.25">
      <c r="A270" s="379" t="s">
        <v>976</v>
      </c>
      <c r="B270" s="383">
        <v>8595090560708</v>
      </c>
      <c r="C270" s="381">
        <v>55</v>
      </c>
      <c r="D270" s="382" t="s">
        <v>977</v>
      </c>
      <c r="E270" s="412">
        <v>38.549999999999997</v>
      </c>
      <c r="F270" s="412">
        <f>E270*E1</f>
        <v>2000.5329749999999</v>
      </c>
    </row>
    <row r="271" spans="1:6" ht="20.100000000000001" customHeight="1" x14ac:dyDescent="0.25">
      <c r="A271" s="379" t="s">
        <v>978</v>
      </c>
      <c r="B271" s="383">
        <v>8595090560760</v>
      </c>
      <c r="C271" s="381">
        <v>440</v>
      </c>
      <c r="D271" s="382" t="s">
        <v>979</v>
      </c>
      <c r="E271" s="412">
        <v>127.75</v>
      </c>
      <c r="F271" s="412">
        <f>E271*E1</f>
        <v>6629.5223750000005</v>
      </c>
    </row>
    <row r="272" spans="1:6" ht="20.100000000000001" customHeight="1" x14ac:dyDescent="0.25">
      <c r="A272" s="379" t="s">
        <v>980</v>
      </c>
      <c r="B272" s="383">
        <v>8595090560944</v>
      </c>
      <c r="C272" s="381">
        <v>95</v>
      </c>
      <c r="D272" s="382" t="s">
        <v>981</v>
      </c>
      <c r="E272" s="412">
        <v>166.78</v>
      </c>
      <c r="F272" s="412">
        <f>E272*E1</f>
        <v>8654.9647100000002</v>
      </c>
    </row>
    <row r="273" spans="1:6" ht="20.100000000000001" customHeight="1" x14ac:dyDescent="0.25">
      <c r="A273" s="379" t="s">
        <v>982</v>
      </c>
      <c r="B273" s="383">
        <v>8595090560951</v>
      </c>
      <c r="C273" s="381">
        <v>90</v>
      </c>
      <c r="D273" s="382" t="s">
        <v>983</v>
      </c>
      <c r="E273" s="412">
        <v>78.599999999999994</v>
      </c>
      <c r="F273" s="412">
        <f>E273*E1</f>
        <v>4078.9076999999997</v>
      </c>
    </row>
    <row r="274" spans="1:6" ht="20.100000000000001" customHeight="1" x14ac:dyDescent="0.25">
      <c r="A274" s="379" t="s">
        <v>307</v>
      </c>
      <c r="B274" s="383">
        <v>8595090560968</v>
      </c>
      <c r="C274" s="381">
        <v>89</v>
      </c>
      <c r="D274" s="382" t="s">
        <v>984</v>
      </c>
      <c r="E274" s="412">
        <v>90.95</v>
      </c>
      <c r="F274" s="412">
        <f>E274*E1</f>
        <v>4719.8047750000005</v>
      </c>
    </row>
    <row r="275" spans="1:6" ht="20.100000000000001" customHeight="1" x14ac:dyDescent="0.25">
      <c r="A275" s="379" t="s">
        <v>308</v>
      </c>
      <c r="B275" s="383">
        <v>8595090560975</v>
      </c>
      <c r="C275" s="381">
        <v>91</v>
      </c>
      <c r="D275" s="382" t="s">
        <v>985</v>
      </c>
      <c r="E275" s="412">
        <v>87.17</v>
      </c>
      <c r="F275" s="412">
        <f>E275*E1</f>
        <v>4523.6435650000003</v>
      </c>
    </row>
    <row r="276" spans="1:6" ht="20.100000000000001" customHeight="1" x14ac:dyDescent="0.25">
      <c r="A276" s="379" t="s">
        <v>986</v>
      </c>
      <c r="B276" s="383">
        <v>8595090560982</v>
      </c>
      <c r="C276" s="381">
        <v>94</v>
      </c>
      <c r="D276" s="382" t="s">
        <v>987</v>
      </c>
      <c r="E276" s="412">
        <v>87.17</v>
      </c>
      <c r="F276" s="412">
        <f>E276*E1</f>
        <v>4523.6435650000003</v>
      </c>
    </row>
    <row r="277" spans="1:6" ht="20.100000000000001" customHeight="1" x14ac:dyDescent="0.25">
      <c r="A277" s="379" t="s">
        <v>988</v>
      </c>
      <c r="B277" s="383">
        <v>8595090561422</v>
      </c>
      <c r="C277" s="381">
        <v>355</v>
      </c>
      <c r="D277" s="382" t="s">
        <v>989</v>
      </c>
      <c r="E277" s="412">
        <v>399.09</v>
      </c>
      <c r="F277" s="412">
        <f>E277*E1</f>
        <v>20710.576004999999</v>
      </c>
    </row>
    <row r="278" spans="1:6" ht="20.100000000000001" customHeight="1" x14ac:dyDescent="0.25">
      <c r="A278" s="379" t="s">
        <v>990</v>
      </c>
      <c r="B278" s="383">
        <v>8595090561439</v>
      </c>
      <c r="C278" s="381">
        <v>355</v>
      </c>
      <c r="D278" s="382" t="s">
        <v>991</v>
      </c>
      <c r="E278" s="412">
        <v>409.9</v>
      </c>
      <c r="F278" s="412">
        <f>E278*E1</f>
        <v>21271.555549999997</v>
      </c>
    </row>
    <row r="279" spans="1:6" ht="20.100000000000001" customHeight="1" x14ac:dyDescent="0.25">
      <c r="A279" s="379" t="s">
        <v>156</v>
      </c>
      <c r="B279" s="383">
        <v>8595090561453</v>
      </c>
      <c r="C279" s="381">
        <v>575</v>
      </c>
      <c r="D279" s="382" t="s">
        <v>992</v>
      </c>
      <c r="E279" s="412">
        <v>166.53</v>
      </c>
      <c r="F279" s="412">
        <f>E279*E1</f>
        <v>8641.9910849999997</v>
      </c>
    </row>
    <row r="280" spans="1:6" ht="20.100000000000001" customHeight="1" x14ac:dyDescent="0.25">
      <c r="A280" s="379" t="s">
        <v>993</v>
      </c>
      <c r="B280" s="383">
        <v>8595090561460</v>
      </c>
      <c r="C280" s="381">
        <v>585</v>
      </c>
      <c r="D280" s="382" t="s">
        <v>994</v>
      </c>
      <c r="E280" s="412">
        <v>180.89</v>
      </c>
      <c r="F280" s="412">
        <f>E280*E1</f>
        <v>9387.1961049999991</v>
      </c>
    </row>
    <row r="281" spans="1:6" ht="20.100000000000001" customHeight="1" x14ac:dyDescent="0.25">
      <c r="A281" s="379" t="s">
        <v>995</v>
      </c>
      <c r="B281" s="383">
        <v>8595090561477</v>
      </c>
      <c r="C281" s="381">
        <v>115</v>
      </c>
      <c r="D281" s="382" t="s">
        <v>996</v>
      </c>
      <c r="E281" s="412">
        <v>41.28</v>
      </c>
      <c r="F281" s="412">
        <f>E281*E1</f>
        <v>2142.20496</v>
      </c>
    </row>
    <row r="282" spans="1:6" ht="20.100000000000001" customHeight="1" x14ac:dyDescent="0.25">
      <c r="A282" s="379" t="s">
        <v>305</v>
      </c>
      <c r="B282" s="383">
        <v>8595090561484</v>
      </c>
      <c r="C282" s="381">
        <v>155</v>
      </c>
      <c r="D282" s="382" t="s">
        <v>997</v>
      </c>
      <c r="E282" s="412">
        <v>136.80000000000001</v>
      </c>
      <c r="F282" s="412">
        <f>E282*E1</f>
        <v>7099.1676000000007</v>
      </c>
    </row>
    <row r="283" spans="1:6" ht="20.100000000000001" customHeight="1" x14ac:dyDescent="0.25">
      <c r="A283" s="379" t="s">
        <v>304</v>
      </c>
      <c r="B283" s="383">
        <v>8595090561491</v>
      </c>
      <c r="C283" s="381">
        <v>160</v>
      </c>
      <c r="D283" s="382" t="s">
        <v>998</v>
      </c>
      <c r="E283" s="412">
        <v>143.35</v>
      </c>
      <c r="F283" s="412">
        <f>E283*E1</f>
        <v>7439.076575</v>
      </c>
    </row>
    <row r="284" spans="1:6" ht="20.100000000000001" customHeight="1" x14ac:dyDescent="0.25">
      <c r="A284" s="379" t="s">
        <v>999</v>
      </c>
      <c r="B284" s="383">
        <v>8595090562078</v>
      </c>
      <c r="C284" s="381">
        <v>211</v>
      </c>
      <c r="D284" s="382" t="s">
        <v>1000</v>
      </c>
      <c r="E284" s="412">
        <v>108.26</v>
      </c>
      <c r="F284" s="412">
        <f>E284*E1</f>
        <v>5618.0985700000001</v>
      </c>
    </row>
    <row r="285" spans="1:6" ht="20.100000000000001" customHeight="1" x14ac:dyDescent="0.25">
      <c r="A285" s="379" t="s">
        <v>1001</v>
      </c>
      <c r="B285" s="383">
        <v>8595090562221</v>
      </c>
      <c r="C285" s="381">
        <v>65</v>
      </c>
      <c r="D285" s="382" t="s">
        <v>1002</v>
      </c>
      <c r="E285" s="412">
        <v>69.790000000000006</v>
      </c>
      <c r="F285" s="412">
        <f>E285*E1</f>
        <v>3621.7171550000003</v>
      </c>
    </row>
    <row r="286" spans="1:6" ht="20.100000000000001" customHeight="1" x14ac:dyDescent="0.25">
      <c r="A286" s="379" t="s">
        <v>1003</v>
      </c>
      <c r="B286" s="383">
        <v>8595090562436</v>
      </c>
      <c r="C286" s="381">
        <v>75</v>
      </c>
      <c r="D286" s="382" t="s">
        <v>1004</v>
      </c>
      <c r="E286" s="412">
        <v>69.790000000000006</v>
      </c>
      <c r="F286" s="412">
        <f>E286*E1</f>
        <v>3621.7171550000003</v>
      </c>
    </row>
    <row r="287" spans="1:6" ht="20.100000000000001" customHeight="1" x14ac:dyDescent="0.25">
      <c r="A287" s="379" t="s">
        <v>1005</v>
      </c>
      <c r="B287" s="383">
        <v>8595090562443</v>
      </c>
      <c r="C287" s="381">
        <v>65</v>
      </c>
      <c r="D287" s="382" t="s">
        <v>1006</v>
      </c>
      <c r="E287" s="412">
        <v>77.34</v>
      </c>
      <c r="F287" s="412">
        <f>E287*E1</f>
        <v>4013.5206300000004</v>
      </c>
    </row>
    <row r="288" spans="1:6" ht="20.100000000000001" customHeight="1" x14ac:dyDescent="0.25">
      <c r="A288" s="379" t="s">
        <v>1007</v>
      </c>
      <c r="B288" s="383">
        <v>8595090562450</v>
      </c>
      <c r="C288" s="381">
        <v>80</v>
      </c>
      <c r="D288" s="382" t="s">
        <v>1008</v>
      </c>
      <c r="E288" s="412">
        <v>74.319999999999993</v>
      </c>
      <c r="F288" s="412">
        <f>E288*E1</f>
        <v>3856.7992399999998</v>
      </c>
    </row>
    <row r="289" spans="1:6" ht="20.100000000000001" customHeight="1" x14ac:dyDescent="0.25">
      <c r="A289" s="379" t="s">
        <v>1009</v>
      </c>
      <c r="B289" s="383">
        <v>8595090562467</v>
      </c>
      <c r="C289" s="381">
        <v>80</v>
      </c>
      <c r="D289" s="382" t="s">
        <v>1010</v>
      </c>
      <c r="E289" s="412">
        <v>80.62</v>
      </c>
      <c r="F289" s="412">
        <f>E289*E1</f>
        <v>4183.73459</v>
      </c>
    </row>
    <row r="290" spans="1:6" ht="20.100000000000001" customHeight="1" x14ac:dyDescent="0.25">
      <c r="A290" s="379" t="s">
        <v>1011</v>
      </c>
      <c r="B290" s="383">
        <v>8595090562474</v>
      </c>
      <c r="C290" s="381">
        <v>75</v>
      </c>
      <c r="D290" s="382" t="s">
        <v>1012</v>
      </c>
      <c r="E290" s="412">
        <v>75.58</v>
      </c>
      <c r="F290" s="412">
        <f>E290*E1</f>
        <v>3922.18631</v>
      </c>
    </row>
    <row r="291" spans="1:6" ht="20.100000000000001" customHeight="1" x14ac:dyDescent="0.25">
      <c r="A291" s="379" t="s">
        <v>1013</v>
      </c>
      <c r="B291" s="383">
        <v>8595090562481</v>
      </c>
      <c r="C291" s="381">
        <v>70</v>
      </c>
      <c r="D291" s="382" t="s">
        <v>1014</v>
      </c>
      <c r="E291" s="412">
        <v>67.27</v>
      </c>
      <c r="F291" s="412">
        <f>E291*E1</f>
        <v>3490.9430149999998</v>
      </c>
    </row>
    <row r="292" spans="1:6" ht="20.100000000000001" customHeight="1" x14ac:dyDescent="0.25">
      <c r="A292" s="379" t="s">
        <v>1015</v>
      </c>
      <c r="B292" s="383">
        <v>8595090562573</v>
      </c>
      <c r="C292" s="381">
        <v>700</v>
      </c>
      <c r="D292" s="382" t="s">
        <v>1016</v>
      </c>
      <c r="E292" s="412">
        <v>247.15</v>
      </c>
      <c r="F292" s="412">
        <f>E292*E1</f>
        <v>12825.725675</v>
      </c>
    </row>
    <row r="293" spans="1:6" ht="20.100000000000001" customHeight="1" x14ac:dyDescent="0.25">
      <c r="A293" s="379" t="s">
        <v>1017</v>
      </c>
      <c r="B293" s="383">
        <v>8595090562580</v>
      </c>
      <c r="C293" s="381">
        <v>710</v>
      </c>
      <c r="D293" s="382" t="s">
        <v>1018</v>
      </c>
      <c r="E293" s="412">
        <v>276.8</v>
      </c>
      <c r="F293" s="412">
        <f>E293*E1</f>
        <v>14364.3976</v>
      </c>
    </row>
    <row r="294" spans="1:6" ht="20.100000000000001" customHeight="1" x14ac:dyDescent="0.25">
      <c r="A294" s="379" t="s">
        <v>1019</v>
      </c>
      <c r="B294" s="383">
        <v>8595090562597</v>
      </c>
      <c r="C294" s="381">
        <v>740</v>
      </c>
      <c r="D294" s="382" t="s">
        <v>1020</v>
      </c>
      <c r="E294" s="412">
        <v>270.83</v>
      </c>
      <c r="F294" s="412">
        <f>E294*E1</f>
        <v>14054.587434999999</v>
      </c>
    </row>
    <row r="295" spans="1:6" ht="20.100000000000001" customHeight="1" x14ac:dyDescent="0.25">
      <c r="A295" s="379" t="s">
        <v>1021</v>
      </c>
      <c r="B295" s="383">
        <v>8595090562603</v>
      </c>
      <c r="C295" s="381">
        <v>755</v>
      </c>
      <c r="D295" s="382" t="s">
        <v>1022</v>
      </c>
      <c r="E295" s="412">
        <v>290.99</v>
      </c>
      <c r="F295" s="412">
        <f>E295*E1</f>
        <v>15100.780555000001</v>
      </c>
    </row>
    <row r="296" spans="1:6" ht="20.100000000000001" customHeight="1" x14ac:dyDescent="0.25">
      <c r="A296" s="379" t="s">
        <v>1023</v>
      </c>
      <c r="B296" s="383">
        <v>8595090562627</v>
      </c>
      <c r="C296" s="381">
        <v>65</v>
      </c>
      <c r="D296" s="382" t="s">
        <v>1024</v>
      </c>
      <c r="E296" s="412">
        <v>81.55</v>
      </c>
      <c r="F296" s="412">
        <f>E296*E1</f>
        <v>4231.9964749999999</v>
      </c>
    </row>
    <row r="297" spans="1:6" ht="20.100000000000001" customHeight="1" x14ac:dyDescent="0.25">
      <c r="A297" s="379" t="s">
        <v>1025</v>
      </c>
      <c r="B297" s="383">
        <v>8595090562634</v>
      </c>
      <c r="C297" s="381">
        <v>365</v>
      </c>
      <c r="D297" s="382" t="s">
        <v>1026</v>
      </c>
      <c r="E297" s="412">
        <v>144.79</v>
      </c>
      <c r="F297" s="412">
        <f>E297*E1</f>
        <v>7513.8046549999999</v>
      </c>
    </row>
    <row r="298" spans="1:6" ht="20.100000000000001" customHeight="1" x14ac:dyDescent="0.25">
      <c r="A298" s="379" t="s">
        <v>1027</v>
      </c>
      <c r="B298" s="383">
        <v>8595090562641</v>
      </c>
      <c r="C298" s="381">
        <v>370</v>
      </c>
      <c r="D298" s="382" t="s">
        <v>1028</v>
      </c>
      <c r="E298" s="412">
        <v>155.12</v>
      </c>
      <c r="F298" s="412">
        <f>E298*E1</f>
        <v>8049.8748400000004</v>
      </c>
    </row>
    <row r="299" spans="1:6" ht="20.100000000000001" customHeight="1" x14ac:dyDescent="0.25">
      <c r="A299" s="379" t="s">
        <v>1029</v>
      </c>
      <c r="B299" s="383">
        <v>8595090562818</v>
      </c>
      <c r="C299" s="381">
        <v>115</v>
      </c>
      <c r="D299" s="382" t="s">
        <v>1030</v>
      </c>
      <c r="E299" s="412">
        <v>144.53</v>
      </c>
      <c r="F299" s="412">
        <f>E299*E1</f>
        <v>7500.3120850000005</v>
      </c>
    </row>
    <row r="300" spans="1:6" ht="20.100000000000001" customHeight="1" x14ac:dyDescent="0.25">
      <c r="A300" s="379" t="s">
        <v>1031</v>
      </c>
      <c r="B300" s="383">
        <v>8595090562900</v>
      </c>
      <c r="C300" s="381">
        <v>57</v>
      </c>
      <c r="D300" s="382" t="s">
        <v>1032</v>
      </c>
      <c r="E300" s="412">
        <v>41.32</v>
      </c>
      <c r="F300" s="412">
        <f>E300*E1</f>
        <v>2144.2807400000002</v>
      </c>
    </row>
    <row r="301" spans="1:6" ht="20.100000000000001" customHeight="1" x14ac:dyDescent="0.25">
      <c r="A301" s="379" t="s">
        <v>1033</v>
      </c>
      <c r="B301" s="383">
        <v>8595090563051</v>
      </c>
      <c r="C301" s="381">
        <v>445</v>
      </c>
      <c r="D301" s="382" t="s">
        <v>979</v>
      </c>
      <c r="E301" s="412">
        <v>140.35</v>
      </c>
      <c r="F301" s="412">
        <f>E301*E1</f>
        <v>7283.393075</v>
      </c>
    </row>
    <row r="302" spans="1:6" ht="20.100000000000001" customHeight="1" x14ac:dyDescent="0.25">
      <c r="A302" s="379" t="s">
        <v>1034</v>
      </c>
      <c r="B302" s="383">
        <v>8595090563853</v>
      </c>
      <c r="C302" s="381">
        <v>115</v>
      </c>
      <c r="D302" s="382" t="s">
        <v>1035</v>
      </c>
      <c r="E302" s="412">
        <v>114.63</v>
      </c>
      <c r="F302" s="412">
        <f>E302*E1</f>
        <v>5948.6665350000003</v>
      </c>
    </row>
    <row r="303" spans="1:6" ht="20.100000000000001" customHeight="1" x14ac:dyDescent="0.25">
      <c r="A303" s="379" t="s">
        <v>1036</v>
      </c>
      <c r="B303" s="383">
        <v>8595090563877</v>
      </c>
      <c r="C303" s="381">
        <v>55</v>
      </c>
      <c r="D303" s="382" t="s">
        <v>1037</v>
      </c>
      <c r="E303" s="412">
        <v>80.540000000000006</v>
      </c>
      <c r="F303" s="412">
        <f>E303*E1</f>
        <v>4179.5830300000007</v>
      </c>
    </row>
    <row r="304" spans="1:6" ht="20.100000000000001" customHeight="1" x14ac:dyDescent="0.25">
      <c r="A304" s="379" t="s">
        <v>1038</v>
      </c>
      <c r="B304" s="383">
        <v>8595090563884</v>
      </c>
      <c r="C304" s="381">
        <v>115</v>
      </c>
      <c r="D304" s="382" t="s">
        <v>1039</v>
      </c>
      <c r="E304" s="412">
        <v>148.57</v>
      </c>
      <c r="F304" s="412">
        <f>E304*E1</f>
        <v>7709.9658650000001</v>
      </c>
    </row>
    <row r="305" spans="1:6" ht="20.100000000000001" customHeight="1" x14ac:dyDescent="0.25">
      <c r="A305" s="379" t="s">
        <v>1040</v>
      </c>
      <c r="B305" s="383">
        <v>8595090563891</v>
      </c>
      <c r="C305" s="381">
        <v>55</v>
      </c>
      <c r="D305" s="382" t="s">
        <v>1041</v>
      </c>
      <c r="E305" s="412">
        <v>54.34</v>
      </c>
      <c r="F305" s="412">
        <f>E305*E1</f>
        <v>2819.94713</v>
      </c>
    </row>
    <row r="306" spans="1:6" ht="20.100000000000001" customHeight="1" x14ac:dyDescent="0.25">
      <c r="A306" s="379" t="s">
        <v>1042</v>
      </c>
      <c r="B306" s="383">
        <v>8595090563907</v>
      </c>
      <c r="C306" s="381">
        <v>115</v>
      </c>
      <c r="D306" s="382" t="s">
        <v>1043</v>
      </c>
      <c r="E306" s="412">
        <v>102.03</v>
      </c>
      <c r="F306" s="412">
        <f>E306*E1</f>
        <v>5294.7958349999999</v>
      </c>
    </row>
    <row r="307" spans="1:6" ht="20.100000000000001" customHeight="1" x14ac:dyDescent="0.25">
      <c r="A307" s="379" t="s">
        <v>1044</v>
      </c>
      <c r="B307" s="383">
        <v>8595090563914</v>
      </c>
      <c r="C307" s="381">
        <v>115</v>
      </c>
      <c r="D307" s="382" t="s">
        <v>1045</v>
      </c>
      <c r="E307" s="412">
        <v>110.1</v>
      </c>
      <c r="F307" s="412">
        <f>E307*E1</f>
        <v>5713.5844499999994</v>
      </c>
    </row>
    <row r="308" spans="1:6" ht="20.100000000000001" customHeight="1" x14ac:dyDescent="0.25">
      <c r="A308" s="379" t="s">
        <v>1046</v>
      </c>
      <c r="B308" s="383">
        <v>8595090563952</v>
      </c>
      <c r="C308" s="381">
        <v>55</v>
      </c>
      <c r="D308" s="382" t="s">
        <v>1047</v>
      </c>
      <c r="E308" s="412">
        <v>85.56</v>
      </c>
      <c r="F308" s="412">
        <f>E308*E1</f>
        <v>4440.0934200000002</v>
      </c>
    </row>
    <row r="309" spans="1:6" ht="20.100000000000001" customHeight="1" x14ac:dyDescent="0.25">
      <c r="A309" s="379" t="s">
        <v>1048</v>
      </c>
      <c r="B309" s="383">
        <v>8595090563969</v>
      </c>
      <c r="C309" s="381">
        <v>115</v>
      </c>
      <c r="D309" s="382" t="s">
        <v>1049</v>
      </c>
      <c r="E309" s="412">
        <v>143.02000000000001</v>
      </c>
      <c r="F309" s="412">
        <f>E309*E1</f>
        <v>7421.9513900000011</v>
      </c>
    </row>
    <row r="310" spans="1:6" ht="20.100000000000001" customHeight="1" x14ac:dyDescent="0.25">
      <c r="A310" s="379" t="s">
        <v>1050</v>
      </c>
      <c r="B310" s="383">
        <v>8595090563983</v>
      </c>
      <c r="C310" s="381">
        <v>115</v>
      </c>
      <c r="D310" s="382" t="s">
        <v>1051</v>
      </c>
      <c r="E310" s="412">
        <v>116.9</v>
      </c>
      <c r="F310" s="412">
        <f>E310*E1</f>
        <v>6066.4670500000002</v>
      </c>
    </row>
    <row r="311" spans="1:6" ht="20.100000000000001" customHeight="1" x14ac:dyDescent="0.25">
      <c r="A311" s="379" t="s">
        <v>1052</v>
      </c>
      <c r="B311" s="383">
        <v>8595090564003</v>
      </c>
      <c r="C311" s="381">
        <v>55</v>
      </c>
      <c r="D311" s="382" t="s">
        <v>1053</v>
      </c>
      <c r="E311" s="412">
        <v>85.08</v>
      </c>
      <c r="F311" s="412">
        <f>E311*E1</f>
        <v>4415.1840599999996</v>
      </c>
    </row>
    <row r="312" spans="1:6" ht="20.100000000000001" customHeight="1" x14ac:dyDescent="0.25">
      <c r="A312" s="379" t="s">
        <v>1054</v>
      </c>
      <c r="B312" s="383">
        <v>8595090564010</v>
      </c>
      <c r="C312" s="381">
        <v>115</v>
      </c>
      <c r="D312" s="382" t="s">
        <v>1055</v>
      </c>
      <c r="E312" s="412">
        <v>152.34</v>
      </c>
      <c r="F312" s="412">
        <f>E312*E1</f>
        <v>7905.6081300000005</v>
      </c>
    </row>
    <row r="313" spans="1:6" ht="20.100000000000001" customHeight="1" x14ac:dyDescent="0.25">
      <c r="A313" s="379" t="s">
        <v>1056</v>
      </c>
      <c r="B313" s="383">
        <v>8595090564027</v>
      </c>
      <c r="C313" s="381">
        <v>55</v>
      </c>
      <c r="D313" s="382" t="s">
        <v>1057</v>
      </c>
      <c r="E313" s="412">
        <v>45.85</v>
      </c>
      <c r="F313" s="412">
        <f>E313*E1</f>
        <v>2379.3628250000002</v>
      </c>
    </row>
    <row r="314" spans="1:6" ht="20.100000000000001" customHeight="1" x14ac:dyDescent="0.25">
      <c r="A314" s="379" t="s">
        <v>1058</v>
      </c>
      <c r="B314" s="383">
        <v>8595090564034</v>
      </c>
      <c r="C314" s="381">
        <v>115</v>
      </c>
      <c r="D314" s="382" t="s">
        <v>1059</v>
      </c>
      <c r="E314" s="412">
        <v>103.55</v>
      </c>
      <c r="F314" s="412">
        <f>E314*E1</f>
        <v>5373.675475</v>
      </c>
    </row>
    <row r="315" spans="1:6" ht="20.100000000000001" customHeight="1" x14ac:dyDescent="0.25">
      <c r="A315" s="379" t="s">
        <v>1060</v>
      </c>
      <c r="B315" s="383">
        <v>8595090564041</v>
      </c>
      <c r="C315" s="381">
        <v>115</v>
      </c>
      <c r="D315" s="382" t="s">
        <v>1061</v>
      </c>
      <c r="E315" s="412">
        <v>111.61</v>
      </c>
      <c r="F315" s="412">
        <f>E315*E1</f>
        <v>5791.9451449999997</v>
      </c>
    </row>
    <row r="316" spans="1:6" ht="20.100000000000001" customHeight="1" x14ac:dyDescent="0.25">
      <c r="A316" s="379" t="s">
        <v>1062</v>
      </c>
      <c r="B316" s="383">
        <v>8595090564089</v>
      </c>
      <c r="C316" s="381">
        <v>55</v>
      </c>
      <c r="D316" s="382" t="s">
        <v>1063</v>
      </c>
      <c r="E316" s="412">
        <v>78.02</v>
      </c>
      <c r="F316" s="412">
        <f>E316*E1</f>
        <v>4048.8088899999998</v>
      </c>
    </row>
    <row r="317" spans="1:6" ht="20.100000000000001" customHeight="1" x14ac:dyDescent="0.25">
      <c r="A317" s="379" t="s">
        <v>1064</v>
      </c>
      <c r="B317" s="383">
        <v>8595090564096</v>
      </c>
      <c r="C317" s="381">
        <v>115</v>
      </c>
      <c r="D317" s="382" t="s">
        <v>1065</v>
      </c>
      <c r="E317" s="412">
        <v>146.05000000000001</v>
      </c>
      <c r="F317" s="412">
        <f>E317*E1</f>
        <v>7579.1917250000006</v>
      </c>
    </row>
    <row r="318" spans="1:6" ht="20.100000000000001" customHeight="1" x14ac:dyDescent="0.25">
      <c r="A318" s="379" t="s">
        <v>1066</v>
      </c>
      <c r="B318" s="383">
        <v>8595090564119</v>
      </c>
      <c r="C318" s="381">
        <v>115</v>
      </c>
      <c r="D318" s="382" t="s">
        <v>1067</v>
      </c>
      <c r="E318" s="412">
        <v>110.85</v>
      </c>
      <c r="F318" s="412">
        <f>E318*E1</f>
        <v>5752.5053250000001</v>
      </c>
    </row>
    <row r="319" spans="1:6" ht="20.100000000000001" customHeight="1" x14ac:dyDescent="0.25">
      <c r="A319" s="379" t="s">
        <v>1068</v>
      </c>
      <c r="B319" s="383">
        <v>8595090564140</v>
      </c>
      <c r="C319" s="381">
        <v>115</v>
      </c>
      <c r="D319" s="382" t="s">
        <v>1069</v>
      </c>
      <c r="E319" s="412">
        <v>145.79</v>
      </c>
      <c r="F319" s="412">
        <f>E319*E1</f>
        <v>7565.6991549999993</v>
      </c>
    </row>
    <row r="320" spans="1:6" ht="20.100000000000001" customHeight="1" x14ac:dyDescent="0.25">
      <c r="A320" s="379" t="s">
        <v>1070</v>
      </c>
      <c r="B320" s="383">
        <v>8595090564157</v>
      </c>
      <c r="C320" s="381">
        <v>55</v>
      </c>
      <c r="D320" s="382" t="s">
        <v>1071</v>
      </c>
      <c r="E320" s="412">
        <v>53.33</v>
      </c>
      <c r="F320" s="412">
        <f>E320*E1</f>
        <v>2767.5336849999999</v>
      </c>
    </row>
    <row r="321" spans="1:6" ht="20.100000000000001" customHeight="1" x14ac:dyDescent="0.25">
      <c r="A321" s="379" t="s">
        <v>1072</v>
      </c>
      <c r="B321" s="383">
        <v>8595090564164</v>
      </c>
      <c r="C321" s="381">
        <v>115</v>
      </c>
      <c r="D321" s="382" t="s">
        <v>1073</v>
      </c>
      <c r="E321" s="412">
        <v>101.03</v>
      </c>
      <c r="F321" s="412">
        <f>E321*E1</f>
        <v>5242.9013350000005</v>
      </c>
    </row>
    <row r="322" spans="1:6" ht="20.100000000000001" customHeight="1" x14ac:dyDescent="0.25">
      <c r="A322" s="379" t="s">
        <v>1074</v>
      </c>
      <c r="B322" s="383">
        <v>8595090564171</v>
      </c>
      <c r="C322" s="381">
        <v>115</v>
      </c>
      <c r="D322" s="382" t="s">
        <v>1075</v>
      </c>
      <c r="E322" s="412">
        <v>109.09</v>
      </c>
      <c r="F322" s="412">
        <f>E322*E1</f>
        <v>5661.1710050000002</v>
      </c>
    </row>
    <row r="323" spans="1:6" ht="20.100000000000001" customHeight="1" x14ac:dyDescent="0.25">
      <c r="A323" s="379" t="s">
        <v>1076</v>
      </c>
      <c r="B323" s="383">
        <v>8595090564218</v>
      </c>
      <c r="C323" s="381">
        <v>55</v>
      </c>
      <c r="D323" s="382" t="s">
        <v>1077</v>
      </c>
      <c r="E323" s="412">
        <v>72.98</v>
      </c>
      <c r="F323" s="412">
        <f>E323*E1</f>
        <v>3787.2606100000003</v>
      </c>
    </row>
    <row r="324" spans="1:6" ht="20.100000000000001" customHeight="1" x14ac:dyDescent="0.25">
      <c r="A324" s="379" t="s">
        <v>1078</v>
      </c>
      <c r="B324" s="383">
        <v>8595090564225</v>
      </c>
      <c r="C324" s="381">
        <v>115</v>
      </c>
      <c r="D324" s="382" t="s">
        <v>1079</v>
      </c>
      <c r="E324" s="412">
        <v>140.25</v>
      </c>
      <c r="F324" s="412">
        <f>E324*E1</f>
        <v>7278.2036250000001</v>
      </c>
    </row>
    <row r="325" spans="1:6" ht="20.100000000000001" customHeight="1" x14ac:dyDescent="0.25">
      <c r="A325" s="379" t="s">
        <v>1080</v>
      </c>
      <c r="B325" s="383">
        <v>8595090564249</v>
      </c>
      <c r="C325" s="381">
        <v>115</v>
      </c>
      <c r="D325" s="382" t="s">
        <v>1081</v>
      </c>
      <c r="E325" s="412">
        <v>112.62</v>
      </c>
      <c r="F325" s="412">
        <f>E325*E1</f>
        <v>5844.3585900000007</v>
      </c>
    </row>
    <row r="326" spans="1:6" ht="20.100000000000001" customHeight="1" x14ac:dyDescent="0.25">
      <c r="A326" s="379" t="s">
        <v>1082</v>
      </c>
      <c r="B326" s="383">
        <v>8595090564263</v>
      </c>
      <c r="C326" s="381">
        <v>55</v>
      </c>
      <c r="D326" s="382" t="s">
        <v>1083</v>
      </c>
      <c r="E326" s="412">
        <v>79.790000000000006</v>
      </c>
      <c r="F326" s="412">
        <f>E326*E1</f>
        <v>4140.662155</v>
      </c>
    </row>
    <row r="327" spans="1:6" ht="20.100000000000001" customHeight="1" x14ac:dyDescent="0.25">
      <c r="A327" s="379" t="s">
        <v>1084</v>
      </c>
      <c r="B327" s="383">
        <v>8595090564270</v>
      </c>
      <c r="C327" s="381">
        <v>115</v>
      </c>
      <c r="D327" s="382" t="s">
        <v>1085</v>
      </c>
      <c r="E327" s="412">
        <v>148.06</v>
      </c>
      <c r="F327" s="412">
        <f>E327*E1</f>
        <v>7683.4996700000002</v>
      </c>
    </row>
    <row r="328" spans="1:6" ht="20.100000000000001" customHeight="1" x14ac:dyDescent="0.25">
      <c r="A328" s="379" t="s">
        <v>1086</v>
      </c>
      <c r="B328" s="383">
        <v>8595090564287</v>
      </c>
      <c r="C328" s="381">
        <v>55</v>
      </c>
      <c r="D328" s="382" t="s">
        <v>1087</v>
      </c>
      <c r="E328" s="412">
        <v>54.34</v>
      </c>
      <c r="F328" s="412">
        <f>E328*E1</f>
        <v>2819.94713</v>
      </c>
    </row>
    <row r="329" spans="1:6" ht="20.100000000000001" customHeight="1" x14ac:dyDescent="0.25">
      <c r="A329" s="379" t="s">
        <v>1088</v>
      </c>
      <c r="B329" s="383">
        <v>8595090564294</v>
      </c>
      <c r="C329" s="381">
        <v>115</v>
      </c>
      <c r="D329" s="382" t="s">
        <v>1089</v>
      </c>
      <c r="E329" s="412">
        <v>102.29</v>
      </c>
      <c r="F329" s="412">
        <f>E329*E1</f>
        <v>5308.2884050000002</v>
      </c>
    </row>
    <row r="330" spans="1:6" ht="20.100000000000001" customHeight="1" x14ac:dyDescent="0.25">
      <c r="A330" s="379" t="s">
        <v>1090</v>
      </c>
      <c r="B330" s="383">
        <v>8595090564300</v>
      </c>
      <c r="C330" s="381">
        <v>115</v>
      </c>
      <c r="D330" s="382" t="s">
        <v>1091</v>
      </c>
      <c r="E330" s="412">
        <v>110.35</v>
      </c>
      <c r="F330" s="412">
        <f>E330*E1</f>
        <v>5726.5580749999999</v>
      </c>
    </row>
    <row r="331" spans="1:6" ht="20.100000000000001" customHeight="1" x14ac:dyDescent="0.25">
      <c r="A331" s="379" t="s">
        <v>1092</v>
      </c>
      <c r="B331" s="383">
        <v>8595090564348</v>
      </c>
      <c r="C331" s="381">
        <v>55</v>
      </c>
      <c r="D331" s="382" t="s">
        <v>1093</v>
      </c>
      <c r="E331" s="412">
        <v>75.25</v>
      </c>
      <c r="F331" s="412">
        <f>E331*E1</f>
        <v>3905.0611250000002</v>
      </c>
    </row>
    <row r="332" spans="1:6" ht="20.100000000000001" customHeight="1" x14ac:dyDescent="0.25">
      <c r="A332" s="379" t="s">
        <v>1094</v>
      </c>
      <c r="B332" s="383">
        <v>8595090564355</v>
      </c>
      <c r="C332" s="381">
        <v>115</v>
      </c>
      <c r="D332" s="382" t="s">
        <v>1095</v>
      </c>
      <c r="E332" s="412">
        <v>143.53</v>
      </c>
      <c r="F332" s="412">
        <f>E332*E1</f>
        <v>7448.4175850000001</v>
      </c>
    </row>
    <row r="333" spans="1:6" ht="20.100000000000001" customHeight="1" x14ac:dyDescent="0.25">
      <c r="A333" s="379" t="s">
        <v>1096</v>
      </c>
      <c r="B333" s="383">
        <v>8595090564379</v>
      </c>
      <c r="C333" s="381">
        <v>55</v>
      </c>
      <c r="D333" s="382" t="s">
        <v>1097</v>
      </c>
      <c r="E333" s="412">
        <v>75.430000000000007</v>
      </c>
      <c r="F333" s="412">
        <f>E333*E1</f>
        <v>3914.4021350000003</v>
      </c>
    </row>
    <row r="334" spans="1:6" ht="20.100000000000001" customHeight="1" x14ac:dyDescent="0.25">
      <c r="A334" s="379" t="s">
        <v>1098</v>
      </c>
      <c r="B334" s="383">
        <v>8595090564386</v>
      </c>
      <c r="C334" s="381">
        <v>115</v>
      </c>
      <c r="D334" s="382" t="s">
        <v>1099</v>
      </c>
      <c r="E334" s="412">
        <v>123.12</v>
      </c>
      <c r="F334" s="412">
        <f>E334*E1</f>
        <v>6389.2508400000006</v>
      </c>
    </row>
    <row r="335" spans="1:6" ht="20.100000000000001" customHeight="1" x14ac:dyDescent="0.25">
      <c r="A335" s="379" t="s">
        <v>1100</v>
      </c>
      <c r="B335" s="383">
        <v>8595090564393</v>
      </c>
      <c r="C335" s="381">
        <v>115</v>
      </c>
      <c r="D335" s="382" t="s">
        <v>1101</v>
      </c>
      <c r="E335" s="412">
        <v>131.18</v>
      </c>
      <c r="F335" s="412">
        <f>E335*E1</f>
        <v>6807.5205100000003</v>
      </c>
    </row>
    <row r="336" spans="1:6" ht="20.100000000000001" customHeight="1" x14ac:dyDescent="0.25">
      <c r="A336" s="379" t="s">
        <v>1102</v>
      </c>
      <c r="B336" s="383">
        <v>8595090564423</v>
      </c>
      <c r="C336" s="381">
        <v>55</v>
      </c>
      <c r="D336" s="382" t="s">
        <v>1103</v>
      </c>
      <c r="E336" s="412">
        <v>104.65</v>
      </c>
      <c r="F336" s="412">
        <f>E336*E1</f>
        <v>5430.7594250000002</v>
      </c>
    </row>
    <row r="337" spans="1:6" ht="20.100000000000001" customHeight="1" x14ac:dyDescent="0.25">
      <c r="A337" s="379" t="s">
        <v>1104</v>
      </c>
      <c r="B337" s="383">
        <v>8595090564430</v>
      </c>
      <c r="C337" s="381">
        <v>115</v>
      </c>
      <c r="D337" s="382" t="s">
        <v>1105</v>
      </c>
      <c r="E337" s="412">
        <v>162.66999999999999</v>
      </c>
      <c r="F337" s="412">
        <f>E337*E1</f>
        <v>8441.6783149999992</v>
      </c>
    </row>
    <row r="338" spans="1:6" ht="20.100000000000001" customHeight="1" x14ac:dyDescent="0.25">
      <c r="A338" s="379" t="s">
        <v>1106</v>
      </c>
      <c r="B338" s="383">
        <v>8595090564614</v>
      </c>
      <c r="C338" s="381">
        <v>115</v>
      </c>
      <c r="D338" s="382" t="s">
        <v>1107</v>
      </c>
      <c r="E338" s="412">
        <v>140.33000000000001</v>
      </c>
      <c r="F338" s="412">
        <f>E338*E1</f>
        <v>7282.3551850000003</v>
      </c>
    </row>
    <row r="339" spans="1:6" ht="20.100000000000001" customHeight="1" x14ac:dyDescent="0.25">
      <c r="A339" s="379" t="s">
        <v>1108</v>
      </c>
      <c r="B339" s="383">
        <v>8595090564638</v>
      </c>
      <c r="C339" s="381">
        <v>55</v>
      </c>
      <c r="D339" s="382" t="s">
        <v>1109</v>
      </c>
      <c r="E339" s="412">
        <v>114.38</v>
      </c>
      <c r="F339" s="412">
        <f>E339*E1</f>
        <v>5935.6929099999998</v>
      </c>
    </row>
    <row r="340" spans="1:6" ht="20.100000000000001" customHeight="1" x14ac:dyDescent="0.25">
      <c r="A340" s="379" t="s">
        <v>1110</v>
      </c>
      <c r="B340" s="383">
        <v>8595090564645</v>
      </c>
      <c r="C340" s="381">
        <v>115</v>
      </c>
      <c r="D340" s="382" t="s">
        <v>1111</v>
      </c>
      <c r="E340" s="412">
        <v>187.95</v>
      </c>
      <c r="F340" s="412">
        <f>E340*E1</f>
        <v>9753.5712750000002</v>
      </c>
    </row>
    <row r="341" spans="1:6" ht="20.100000000000001" customHeight="1" x14ac:dyDescent="0.25">
      <c r="A341" s="379" t="s">
        <v>1112</v>
      </c>
      <c r="B341" s="383">
        <v>8595090564669</v>
      </c>
      <c r="C341" s="381">
        <v>55</v>
      </c>
      <c r="D341" s="382" t="s">
        <v>1113</v>
      </c>
      <c r="E341" s="412">
        <v>89.53</v>
      </c>
      <c r="F341" s="412">
        <f>E341*E1</f>
        <v>4646.1145850000003</v>
      </c>
    </row>
    <row r="342" spans="1:6" ht="20.100000000000001" customHeight="1" x14ac:dyDescent="0.25">
      <c r="A342" s="379" t="s">
        <v>1114</v>
      </c>
      <c r="B342" s="383">
        <v>8595090564676</v>
      </c>
      <c r="C342" s="381">
        <v>115</v>
      </c>
      <c r="D342" s="382" t="s">
        <v>1115</v>
      </c>
      <c r="E342" s="412">
        <v>147.56</v>
      </c>
      <c r="F342" s="412">
        <f>E342*E1</f>
        <v>7657.55242</v>
      </c>
    </row>
    <row r="343" spans="1:6" ht="20.100000000000001" customHeight="1" x14ac:dyDescent="0.25">
      <c r="A343" s="379" t="s">
        <v>1116</v>
      </c>
      <c r="B343" s="383">
        <v>8595090564690</v>
      </c>
      <c r="C343" s="381">
        <v>115</v>
      </c>
      <c r="D343" s="382" t="s">
        <v>1117</v>
      </c>
      <c r="E343" s="412">
        <v>105.31</v>
      </c>
      <c r="F343" s="412">
        <f>E343*E1</f>
        <v>5465.0097949999999</v>
      </c>
    </row>
    <row r="344" spans="1:6" ht="20.100000000000001" customHeight="1" x14ac:dyDescent="0.25">
      <c r="A344" s="379" t="s">
        <v>1118</v>
      </c>
      <c r="B344" s="383">
        <v>8595090564713</v>
      </c>
      <c r="C344" s="381">
        <v>55</v>
      </c>
      <c r="D344" s="382" t="s">
        <v>1119</v>
      </c>
      <c r="E344" s="412">
        <v>79.709999999999994</v>
      </c>
      <c r="F344" s="412">
        <f>E344*E1</f>
        <v>4136.5105949999997</v>
      </c>
    </row>
    <row r="345" spans="1:6" ht="20.100000000000001" customHeight="1" x14ac:dyDescent="0.25">
      <c r="A345" s="379" t="s">
        <v>1120</v>
      </c>
      <c r="B345" s="383">
        <v>8595090564720</v>
      </c>
      <c r="C345" s="381">
        <v>115</v>
      </c>
      <c r="D345" s="382" t="s">
        <v>1121</v>
      </c>
      <c r="E345" s="412">
        <v>137.97999999999999</v>
      </c>
      <c r="F345" s="412">
        <f>E345*E1</f>
        <v>7160.4031099999993</v>
      </c>
    </row>
    <row r="346" spans="1:6" ht="20.100000000000001" customHeight="1" x14ac:dyDescent="0.25">
      <c r="A346" s="379" t="s">
        <v>1122</v>
      </c>
      <c r="B346" s="383">
        <v>8595090564744</v>
      </c>
      <c r="C346" s="381">
        <v>55</v>
      </c>
      <c r="D346" s="382" t="s">
        <v>1123</v>
      </c>
      <c r="E346" s="412">
        <v>85.5</v>
      </c>
      <c r="F346" s="412">
        <f>E346*E1</f>
        <v>4436.9797500000004</v>
      </c>
    </row>
    <row r="347" spans="1:6" ht="20.100000000000001" customHeight="1" x14ac:dyDescent="0.25">
      <c r="A347" s="379" t="s">
        <v>1124</v>
      </c>
      <c r="B347" s="383">
        <v>8595090564751</v>
      </c>
      <c r="C347" s="381">
        <v>115</v>
      </c>
      <c r="D347" s="382" t="s">
        <v>1125</v>
      </c>
      <c r="E347" s="412">
        <v>143.53</v>
      </c>
      <c r="F347" s="412">
        <f>E347*E1</f>
        <v>7448.4175850000001</v>
      </c>
    </row>
    <row r="348" spans="1:6" ht="20.100000000000001" customHeight="1" x14ac:dyDescent="0.25">
      <c r="A348" s="379" t="s">
        <v>1126</v>
      </c>
      <c r="B348" s="383">
        <v>8595090564775</v>
      </c>
      <c r="C348" s="381">
        <v>115</v>
      </c>
      <c r="D348" s="382" t="s">
        <v>835</v>
      </c>
      <c r="E348" s="412">
        <v>106.07</v>
      </c>
      <c r="F348" s="412">
        <f>E348*E1</f>
        <v>5504.4496149999995</v>
      </c>
    </row>
    <row r="349" spans="1:6" ht="20.100000000000001" customHeight="1" x14ac:dyDescent="0.25">
      <c r="A349" s="379" t="s">
        <v>1127</v>
      </c>
      <c r="B349" s="383">
        <v>8595090564799</v>
      </c>
      <c r="C349" s="381">
        <v>55</v>
      </c>
      <c r="D349" s="382" t="s">
        <v>1128</v>
      </c>
      <c r="E349" s="412">
        <v>81.22</v>
      </c>
      <c r="F349" s="412">
        <f>E349*E1</f>
        <v>4214.87129</v>
      </c>
    </row>
    <row r="350" spans="1:6" ht="20.100000000000001" customHeight="1" x14ac:dyDescent="0.25">
      <c r="A350" s="379" t="s">
        <v>1129</v>
      </c>
      <c r="B350" s="383">
        <v>8595090564805</v>
      </c>
      <c r="C350" s="381">
        <v>115</v>
      </c>
      <c r="D350" s="382" t="s">
        <v>1130</v>
      </c>
      <c r="E350" s="412">
        <v>139.5</v>
      </c>
      <c r="F350" s="412">
        <f>E350*E1</f>
        <v>7239.2827500000003</v>
      </c>
    </row>
    <row r="351" spans="1:6" ht="20.100000000000001" customHeight="1" x14ac:dyDescent="0.25">
      <c r="A351" s="379" t="s">
        <v>1131</v>
      </c>
      <c r="B351" s="383">
        <v>8595090564829</v>
      </c>
      <c r="C351" s="381">
        <v>55</v>
      </c>
      <c r="D351" s="382" t="s">
        <v>1132</v>
      </c>
      <c r="E351" s="412">
        <v>87.52</v>
      </c>
      <c r="F351" s="412">
        <f>E351*E1</f>
        <v>4541.8066399999998</v>
      </c>
    </row>
    <row r="352" spans="1:6" ht="20.100000000000001" customHeight="1" x14ac:dyDescent="0.25">
      <c r="A352" s="379" t="s">
        <v>1133</v>
      </c>
      <c r="B352" s="383">
        <v>8595090564836</v>
      </c>
      <c r="C352" s="381">
        <v>115</v>
      </c>
      <c r="D352" s="382" t="s">
        <v>1134</v>
      </c>
      <c r="E352" s="412">
        <v>145.79</v>
      </c>
      <c r="F352" s="412">
        <f>E352*E1</f>
        <v>7565.6991549999993</v>
      </c>
    </row>
    <row r="353" spans="1:6" ht="20.100000000000001" customHeight="1" x14ac:dyDescent="0.25">
      <c r="A353" s="379" t="s">
        <v>1135</v>
      </c>
      <c r="B353" s="383">
        <v>8595090564850</v>
      </c>
      <c r="C353" s="381">
        <v>115</v>
      </c>
      <c r="D353" s="382" t="s">
        <v>1136</v>
      </c>
      <c r="E353" s="412">
        <v>104.81</v>
      </c>
      <c r="F353" s="412">
        <f>E353*E1</f>
        <v>5439.0625449999998</v>
      </c>
    </row>
    <row r="354" spans="1:6" ht="20.100000000000001" customHeight="1" x14ac:dyDescent="0.25">
      <c r="A354" s="379" t="s">
        <v>1137</v>
      </c>
      <c r="B354" s="383">
        <v>8595090564874</v>
      </c>
      <c r="C354" s="381">
        <v>55</v>
      </c>
      <c r="D354" s="382" t="s">
        <v>1138</v>
      </c>
      <c r="E354" s="412">
        <v>78.95</v>
      </c>
      <c r="F354" s="412">
        <f>E354*E1</f>
        <v>4097.0707750000001</v>
      </c>
    </row>
    <row r="355" spans="1:6" ht="20.100000000000001" customHeight="1" x14ac:dyDescent="0.25">
      <c r="A355" s="379" t="s">
        <v>1139</v>
      </c>
      <c r="B355" s="383">
        <v>8595090564881</v>
      </c>
      <c r="C355" s="381">
        <v>115</v>
      </c>
      <c r="D355" s="382" t="s">
        <v>1140</v>
      </c>
      <c r="E355" s="412">
        <v>135.97</v>
      </c>
      <c r="F355" s="412">
        <f>E355*E1</f>
        <v>7056.0951649999997</v>
      </c>
    </row>
    <row r="356" spans="1:6" ht="20.100000000000001" customHeight="1" x14ac:dyDescent="0.25">
      <c r="A356" s="379" t="s">
        <v>1141</v>
      </c>
      <c r="B356" s="383">
        <v>8595090564904</v>
      </c>
      <c r="C356" s="381">
        <v>55</v>
      </c>
      <c r="D356" s="382" t="s">
        <v>1142</v>
      </c>
      <c r="E356" s="412">
        <v>83.49</v>
      </c>
      <c r="F356" s="412">
        <f>E356*E1</f>
        <v>4332.6718049999999</v>
      </c>
    </row>
    <row r="357" spans="1:6" ht="20.100000000000001" customHeight="1" x14ac:dyDescent="0.25">
      <c r="A357" s="379" t="s">
        <v>1143</v>
      </c>
      <c r="B357" s="383">
        <v>8595090564911</v>
      </c>
      <c r="C357" s="381">
        <v>115</v>
      </c>
      <c r="D357" s="382" t="s">
        <v>1144</v>
      </c>
      <c r="E357" s="412">
        <v>141.76</v>
      </c>
      <c r="F357" s="412">
        <f>E357*E1</f>
        <v>7356.5643199999995</v>
      </c>
    </row>
    <row r="358" spans="1:6" ht="20.100000000000001" customHeight="1" x14ac:dyDescent="0.25">
      <c r="A358" s="379" t="s">
        <v>1145</v>
      </c>
      <c r="B358" s="383">
        <v>8595090564935</v>
      </c>
      <c r="C358" s="381">
        <v>115</v>
      </c>
      <c r="D358" s="382" t="s">
        <v>1146</v>
      </c>
      <c r="E358" s="412">
        <v>105.31</v>
      </c>
      <c r="F358" s="412">
        <f>E358*E1</f>
        <v>5465.0097949999999</v>
      </c>
    </row>
    <row r="359" spans="1:6" ht="20.100000000000001" customHeight="1" x14ac:dyDescent="0.25">
      <c r="A359" s="379" t="s">
        <v>1147</v>
      </c>
      <c r="B359" s="383">
        <v>8595090564959</v>
      </c>
      <c r="C359" s="381">
        <v>55</v>
      </c>
      <c r="D359" s="382" t="s">
        <v>1148</v>
      </c>
      <c r="E359" s="412">
        <v>79.959999999999994</v>
      </c>
      <c r="F359" s="412">
        <f>E359*E1</f>
        <v>4149.4842199999994</v>
      </c>
    </row>
    <row r="360" spans="1:6" ht="20.100000000000001" customHeight="1" x14ac:dyDescent="0.25">
      <c r="A360" s="379" t="s">
        <v>1149</v>
      </c>
      <c r="B360" s="383">
        <v>8595090564966</v>
      </c>
      <c r="C360" s="381">
        <v>115</v>
      </c>
      <c r="D360" s="382" t="s">
        <v>1150</v>
      </c>
      <c r="E360" s="412">
        <v>138.24</v>
      </c>
      <c r="F360" s="412">
        <f>E360*E1</f>
        <v>7173.8956800000005</v>
      </c>
    </row>
    <row r="361" spans="1:6" ht="20.100000000000001" customHeight="1" x14ac:dyDescent="0.25">
      <c r="A361" s="379" t="s">
        <v>1151</v>
      </c>
      <c r="B361" s="383">
        <v>8595090564980</v>
      </c>
      <c r="C361" s="381">
        <v>55</v>
      </c>
      <c r="D361" s="382" t="s">
        <v>1152</v>
      </c>
      <c r="E361" s="412">
        <v>63.33</v>
      </c>
      <c r="F361" s="412">
        <f>E361*E1</f>
        <v>3286.478685</v>
      </c>
    </row>
    <row r="362" spans="1:6" ht="20.100000000000001" customHeight="1" x14ac:dyDescent="0.25">
      <c r="A362" s="379" t="s">
        <v>1153</v>
      </c>
      <c r="B362" s="383">
        <v>8595090564997</v>
      </c>
      <c r="C362" s="381">
        <v>115</v>
      </c>
      <c r="D362" s="382" t="s">
        <v>1154</v>
      </c>
      <c r="E362" s="412">
        <v>111.28</v>
      </c>
      <c r="F362" s="412">
        <f>E362*E1</f>
        <v>5774.8199599999998</v>
      </c>
    </row>
    <row r="363" spans="1:6" ht="20.100000000000001" customHeight="1" x14ac:dyDescent="0.25">
      <c r="A363" s="379" t="s">
        <v>1155</v>
      </c>
      <c r="B363" s="383">
        <v>8595090565000</v>
      </c>
      <c r="C363" s="381">
        <v>115</v>
      </c>
      <c r="D363" s="382" t="s">
        <v>1156</v>
      </c>
      <c r="E363" s="412">
        <v>119.34</v>
      </c>
      <c r="F363" s="412">
        <f>E363*E1</f>
        <v>6193.0896300000004</v>
      </c>
    </row>
    <row r="364" spans="1:6" ht="20.100000000000001" customHeight="1" x14ac:dyDescent="0.25">
      <c r="A364" s="379" t="s">
        <v>1157</v>
      </c>
      <c r="B364" s="383">
        <v>8595090565031</v>
      </c>
      <c r="C364" s="381">
        <v>55</v>
      </c>
      <c r="D364" s="382" t="s">
        <v>1158</v>
      </c>
      <c r="E364" s="412">
        <v>84.5</v>
      </c>
      <c r="F364" s="412">
        <f>E364*E1</f>
        <v>4385.0852500000001</v>
      </c>
    </row>
    <row r="365" spans="1:6" ht="20.100000000000001" customHeight="1" x14ac:dyDescent="0.25">
      <c r="A365" s="379" t="s">
        <v>1159</v>
      </c>
      <c r="B365" s="383">
        <v>8595090565048</v>
      </c>
      <c r="C365" s="381">
        <v>115</v>
      </c>
      <c r="D365" s="382" t="s">
        <v>1160</v>
      </c>
      <c r="E365" s="412">
        <v>152.77000000000001</v>
      </c>
      <c r="F365" s="412">
        <f>E365*E1</f>
        <v>7927.9227650000003</v>
      </c>
    </row>
    <row r="366" spans="1:6" ht="20.100000000000001" customHeight="1" x14ac:dyDescent="0.25">
      <c r="A366" s="379" t="s">
        <v>1161</v>
      </c>
      <c r="B366" s="383">
        <v>8595090565147</v>
      </c>
      <c r="C366" s="381">
        <v>115</v>
      </c>
      <c r="D366" s="382" t="s">
        <v>1162</v>
      </c>
      <c r="E366" s="412">
        <v>128.49</v>
      </c>
      <c r="F366" s="412">
        <f>E366*E1</f>
        <v>6667.9243050000005</v>
      </c>
    </row>
    <row r="367" spans="1:6" ht="20.100000000000001" customHeight="1" x14ac:dyDescent="0.25">
      <c r="A367" s="379" t="s">
        <v>1163</v>
      </c>
      <c r="B367" s="383">
        <v>8595090565161</v>
      </c>
      <c r="C367" s="381">
        <v>55</v>
      </c>
      <c r="D367" s="382" t="s">
        <v>1164</v>
      </c>
      <c r="E367" s="412">
        <v>95.48</v>
      </c>
      <c r="F367" s="412">
        <f>E367*E1</f>
        <v>4954.8868600000005</v>
      </c>
    </row>
    <row r="368" spans="1:6" ht="20.100000000000001" customHeight="1" x14ac:dyDescent="0.25">
      <c r="A368" s="379" t="s">
        <v>1165</v>
      </c>
      <c r="B368" s="383">
        <v>8595090565178</v>
      </c>
      <c r="C368" s="381">
        <v>115</v>
      </c>
      <c r="D368" s="382" t="s">
        <v>1166</v>
      </c>
      <c r="E368" s="412">
        <v>169.05</v>
      </c>
      <c r="F368" s="412">
        <f>E368*E1</f>
        <v>8772.765225000001</v>
      </c>
    </row>
    <row r="369" spans="1:6" ht="20.100000000000001" customHeight="1" x14ac:dyDescent="0.25">
      <c r="A369" s="379" t="s">
        <v>1167</v>
      </c>
      <c r="B369" s="383">
        <v>8595090565192</v>
      </c>
      <c r="C369" s="381">
        <v>55</v>
      </c>
      <c r="D369" s="382" t="s">
        <v>1168</v>
      </c>
      <c r="E369" s="412">
        <v>48.12</v>
      </c>
      <c r="F369" s="412">
        <f>E369*E1</f>
        <v>2497.1633400000001</v>
      </c>
    </row>
    <row r="370" spans="1:6" ht="20.100000000000001" customHeight="1" x14ac:dyDescent="0.25">
      <c r="A370" s="379" t="s">
        <v>1169</v>
      </c>
      <c r="B370" s="383">
        <v>8595090565208</v>
      </c>
      <c r="C370" s="381">
        <v>115</v>
      </c>
      <c r="D370" s="382" t="s">
        <v>1170</v>
      </c>
      <c r="E370" s="412">
        <v>104.3</v>
      </c>
      <c r="F370" s="412">
        <f>E370*E1</f>
        <v>5412.5963499999998</v>
      </c>
    </row>
    <row r="371" spans="1:6" ht="20.100000000000001" customHeight="1" x14ac:dyDescent="0.25">
      <c r="A371" s="379" t="s">
        <v>1171</v>
      </c>
      <c r="B371" s="383">
        <v>8595090565222</v>
      </c>
      <c r="C371" s="381">
        <v>55</v>
      </c>
      <c r="D371" s="382" t="s">
        <v>1172</v>
      </c>
      <c r="E371" s="412">
        <v>84.57</v>
      </c>
      <c r="F371" s="412">
        <f>E371*E1</f>
        <v>4388.7178649999996</v>
      </c>
    </row>
    <row r="372" spans="1:6" ht="20.100000000000001" customHeight="1" x14ac:dyDescent="0.25">
      <c r="A372" s="379" t="s">
        <v>1173</v>
      </c>
      <c r="B372" s="383">
        <v>8595090565239</v>
      </c>
      <c r="C372" s="381">
        <v>115</v>
      </c>
      <c r="D372" s="382" t="s">
        <v>1174</v>
      </c>
      <c r="E372" s="412">
        <v>153.35</v>
      </c>
      <c r="F372" s="412">
        <f>E372*E1</f>
        <v>7958.0215749999998</v>
      </c>
    </row>
    <row r="373" spans="1:6" ht="20.100000000000001" customHeight="1" x14ac:dyDescent="0.25">
      <c r="A373" s="379" t="s">
        <v>1175</v>
      </c>
      <c r="B373" s="383">
        <v>8595090565253</v>
      </c>
      <c r="C373" s="381">
        <v>55</v>
      </c>
      <c r="D373" s="382" t="s">
        <v>1176</v>
      </c>
      <c r="E373" s="412">
        <v>58.88</v>
      </c>
      <c r="F373" s="412">
        <f>E373*E1</f>
        <v>3055.5481600000003</v>
      </c>
    </row>
    <row r="374" spans="1:6" ht="20.100000000000001" customHeight="1" x14ac:dyDescent="0.25">
      <c r="A374" s="379" t="s">
        <v>162</v>
      </c>
      <c r="B374" s="383">
        <v>8595090565260</v>
      </c>
      <c r="C374" s="381">
        <v>115</v>
      </c>
      <c r="D374" s="382" t="s">
        <v>1177</v>
      </c>
      <c r="E374" s="412">
        <v>115.06</v>
      </c>
      <c r="F374" s="412">
        <f>E374*E1</f>
        <v>5970.98117</v>
      </c>
    </row>
    <row r="375" spans="1:6" ht="20.100000000000001" customHeight="1" x14ac:dyDescent="0.25">
      <c r="A375" s="379" t="s">
        <v>1178</v>
      </c>
      <c r="B375" s="383">
        <v>8595090565284</v>
      </c>
      <c r="C375" s="381">
        <v>55</v>
      </c>
      <c r="D375" s="382" t="s">
        <v>1179</v>
      </c>
      <c r="E375" s="412">
        <v>86.08</v>
      </c>
      <c r="F375" s="412">
        <f>E375*E1</f>
        <v>4467.0785599999999</v>
      </c>
    </row>
    <row r="376" spans="1:6" ht="20.100000000000001" customHeight="1" x14ac:dyDescent="0.25">
      <c r="A376" s="379" t="s">
        <v>1180</v>
      </c>
      <c r="B376" s="383">
        <v>8595090565291</v>
      </c>
      <c r="C376" s="381">
        <v>115</v>
      </c>
      <c r="D376" s="382" t="s">
        <v>1181</v>
      </c>
      <c r="E376" s="412">
        <v>154.86000000000001</v>
      </c>
      <c r="F376" s="412">
        <f>E376*E1</f>
        <v>8036.382270000001</v>
      </c>
    </row>
    <row r="377" spans="1:6" ht="20.100000000000001" customHeight="1" x14ac:dyDescent="0.25">
      <c r="A377" s="379" t="s">
        <v>1182</v>
      </c>
      <c r="B377" s="383">
        <v>8595090565314</v>
      </c>
      <c r="C377" s="381">
        <v>55</v>
      </c>
      <c r="D377" s="382" t="s">
        <v>1183</v>
      </c>
      <c r="E377" s="412">
        <v>53.41</v>
      </c>
      <c r="F377" s="412">
        <f>E377*E1</f>
        <v>2771.6852449999997</v>
      </c>
    </row>
    <row r="378" spans="1:6" ht="20.100000000000001" customHeight="1" x14ac:dyDescent="0.25">
      <c r="A378" s="379" t="s">
        <v>1184</v>
      </c>
      <c r="B378" s="383">
        <v>8595090565321</v>
      </c>
      <c r="C378" s="381">
        <v>115</v>
      </c>
      <c r="D378" s="382" t="s">
        <v>1185</v>
      </c>
      <c r="E378" s="412">
        <v>115.31</v>
      </c>
      <c r="F378" s="412">
        <f>E378*E1</f>
        <v>5983.9547950000006</v>
      </c>
    </row>
    <row r="379" spans="1:6" ht="20.100000000000001" customHeight="1" x14ac:dyDescent="0.25">
      <c r="A379" s="379" t="s">
        <v>1186</v>
      </c>
      <c r="B379" s="383">
        <v>8595090565345</v>
      </c>
      <c r="C379" s="381">
        <v>55</v>
      </c>
      <c r="D379" s="382" t="s">
        <v>1187</v>
      </c>
      <c r="E379" s="412">
        <v>89.36</v>
      </c>
      <c r="F379" s="412">
        <f>E379*E1</f>
        <v>4637.29252</v>
      </c>
    </row>
    <row r="380" spans="1:6" ht="20.100000000000001" customHeight="1" x14ac:dyDescent="0.25">
      <c r="A380" s="379" t="s">
        <v>1188</v>
      </c>
      <c r="B380" s="383">
        <v>8595090565352</v>
      </c>
      <c r="C380" s="381">
        <v>115</v>
      </c>
      <c r="D380" s="382" t="s">
        <v>1189</v>
      </c>
      <c r="E380" s="412">
        <v>152.34</v>
      </c>
      <c r="F380" s="412">
        <f>E380*E1</f>
        <v>7905.6081300000005</v>
      </c>
    </row>
    <row r="381" spans="1:6" ht="20.100000000000001" customHeight="1" x14ac:dyDescent="0.25">
      <c r="A381" s="379" t="s">
        <v>1190</v>
      </c>
      <c r="B381" s="383">
        <v>8595090565376</v>
      </c>
      <c r="C381" s="381">
        <v>55</v>
      </c>
      <c r="D381" s="382" t="s">
        <v>1191</v>
      </c>
      <c r="E381" s="412">
        <v>64.5</v>
      </c>
      <c r="F381" s="412">
        <f>E381*E1</f>
        <v>3347.1952500000002</v>
      </c>
    </row>
    <row r="382" spans="1:6" ht="20.100000000000001" customHeight="1" x14ac:dyDescent="0.25">
      <c r="A382" s="379" t="s">
        <v>1192</v>
      </c>
      <c r="B382" s="383">
        <v>8595090565383</v>
      </c>
      <c r="C382" s="381">
        <v>115</v>
      </c>
      <c r="D382" s="382" t="s">
        <v>1193</v>
      </c>
      <c r="E382" s="412">
        <v>125.46</v>
      </c>
      <c r="F382" s="412">
        <f>E382*E1</f>
        <v>6510.68397</v>
      </c>
    </row>
    <row r="383" spans="1:6" ht="20.100000000000001" customHeight="1" x14ac:dyDescent="0.25">
      <c r="A383" s="379" t="s">
        <v>1194</v>
      </c>
      <c r="B383" s="383">
        <v>8595090565406</v>
      </c>
      <c r="C383" s="381">
        <v>55</v>
      </c>
      <c r="D383" s="382" t="s">
        <v>1195</v>
      </c>
      <c r="E383" s="412">
        <v>118.33</v>
      </c>
      <c r="F383" s="412">
        <f>E383*E1</f>
        <v>6140.6761850000003</v>
      </c>
    </row>
    <row r="384" spans="1:6" ht="20.100000000000001" customHeight="1" x14ac:dyDescent="0.25">
      <c r="A384" s="379" t="s">
        <v>1196</v>
      </c>
      <c r="B384" s="383">
        <v>8595090565413</v>
      </c>
      <c r="C384" s="381">
        <v>115</v>
      </c>
      <c r="D384" s="382" t="s">
        <v>1197</v>
      </c>
      <c r="E384" s="412">
        <v>182.4</v>
      </c>
      <c r="F384" s="412">
        <f>E384*E1</f>
        <v>9465.5568000000003</v>
      </c>
    </row>
    <row r="385" spans="1:6" ht="20.100000000000001" customHeight="1" x14ac:dyDescent="0.25">
      <c r="A385" s="379" t="s">
        <v>1198</v>
      </c>
      <c r="B385" s="383">
        <v>8595090565437</v>
      </c>
      <c r="C385" s="381">
        <v>55</v>
      </c>
      <c r="D385" s="382" t="s">
        <v>1199</v>
      </c>
      <c r="E385" s="412">
        <v>61.14</v>
      </c>
      <c r="F385" s="412">
        <f>E385*E1</f>
        <v>3172.8297299999999</v>
      </c>
    </row>
    <row r="386" spans="1:6" ht="20.100000000000001" customHeight="1" x14ac:dyDescent="0.25">
      <c r="A386" s="379" t="s">
        <v>1200</v>
      </c>
      <c r="B386" s="383">
        <v>8595090565444</v>
      </c>
      <c r="C386" s="381">
        <v>55</v>
      </c>
      <c r="D386" s="382" t="s">
        <v>1201</v>
      </c>
      <c r="E386" s="412">
        <v>95.58</v>
      </c>
      <c r="F386" s="412">
        <f>E386*E1</f>
        <v>4960.0763100000004</v>
      </c>
    </row>
    <row r="387" spans="1:6" ht="20.100000000000001" customHeight="1" x14ac:dyDescent="0.25">
      <c r="A387" s="379" t="s">
        <v>1202</v>
      </c>
      <c r="B387" s="383">
        <v>8595090565451</v>
      </c>
      <c r="C387" s="381">
        <v>115</v>
      </c>
      <c r="D387" s="382" t="s">
        <v>1203</v>
      </c>
      <c r="E387" s="412">
        <v>153.86000000000001</v>
      </c>
      <c r="F387" s="412">
        <f>E387*E1</f>
        <v>7984.4877700000006</v>
      </c>
    </row>
    <row r="388" spans="1:6" ht="20.100000000000001" customHeight="1" x14ac:dyDescent="0.25">
      <c r="A388" s="379" t="s">
        <v>1204</v>
      </c>
      <c r="B388" s="383">
        <v>8595090565475</v>
      </c>
      <c r="C388" s="381">
        <v>115</v>
      </c>
      <c r="D388" s="382" t="s">
        <v>1205</v>
      </c>
      <c r="E388" s="412">
        <v>118.84</v>
      </c>
      <c r="F388" s="412">
        <f>E388*E1</f>
        <v>6167.1423800000002</v>
      </c>
    </row>
    <row r="389" spans="1:6" ht="20.100000000000001" customHeight="1" x14ac:dyDescent="0.25">
      <c r="A389" s="379" t="s">
        <v>1206</v>
      </c>
      <c r="B389" s="383">
        <v>8595090565499</v>
      </c>
      <c r="C389" s="381">
        <v>55</v>
      </c>
      <c r="D389" s="382" t="s">
        <v>1207</v>
      </c>
      <c r="E389" s="412">
        <v>59.88</v>
      </c>
      <c r="F389" s="412">
        <f>E389*E1</f>
        <v>3107.4426600000002</v>
      </c>
    </row>
    <row r="390" spans="1:6" ht="20.100000000000001" customHeight="1" x14ac:dyDescent="0.25">
      <c r="A390" s="379" t="s">
        <v>1208</v>
      </c>
      <c r="B390" s="383">
        <v>8595090565505</v>
      </c>
      <c r="C390" s="381">
        <v>55</v>
      </c>
      <c r="D390" s="382" t="s">
        <v>1209</v>
      </c>
      <c r="E390" s="412">
        <v>95.08</v>
      </c>
      <c r="F390" s="412">
        <f>E390*E1</f>
        <v>4934.1290600000002</v>
      </c>
    </row>
    <row r="391" spans="1:6" ht="20.100000000000001" customHeight="1" x14ac:dyDescent="0.25">
      <c r="A391" s="379" t="s">
        <v>1210</v>
      </c>
      <c r="B391" s="383">
        <v>8595090565512</v>
      </c>
      <c r="C391" s="381">
        <v>115</v>
      </c>
      <c r="D391" s="382" t="s">
        <v>1211</v>
      </c>
      <c r="E391" s="412">
        <v>153.35</v>
      </c>
      <c r="F391" s="412">
        <f>E391*E1</f>
        <v>7958.0215749999998</v>
      </c>
    </row>
    <row r="392" spans="1:6" ht="20.100000000000001" customHeight="1" x14ac:dyDescent="0.25">
      <c r="A392" s="379" t="s">
        <v>1212</v>
      </c>
      <c r="B392" s="383">
        <v>8595090565536</v>
      </c>
      <c r="C392" s="381">
        <v>115</v>
      </c>
      <c r="D392" s="382" t="s">
        <v>1213</v>
      </c>
      <c r="E392" s="412">
        <v>117.58</v>
      </c>
      <c r="F392" s="412">
        <f>E392*E1</f>
        <v>6101.7553099999996</v>
      </c>
    </row>
    <row r="393" spans="1:6" ht="20.100000000000001" customHeight="1" x14ac:dyDescent="0.25">
      <c r="A393" s="379" t="s">
        <v>1214</v>
      </c>
      <c r="B393" s="383">
        <v>8595090565550</v>
      </c>
      <c r="C393" s="381">
        <v>160</v>
      </c>
      <c r="D393" s="382" t="s">
        <v>1215</v>
      </c>
      <c r="E393" s="412">
        <v>96.08</v>
      </c>
      <c r="F393" s="412">
        <f>E393*E1</f>
        <v>4986.0235599999996</v>
      </c>
    </row>
    <row r="394" spans="1:6" ht="20.100000000000001" customHeight="1" x14ac:dyDescent="0.25">
      <c r="A394" s="379" t="s">
        <v>1216</v>
      </c>
      <c r="B394" s="383">
        <v>8595090565567</v>
      </c>
      <c r="C394" s="381">
        <v>180</v>
      </c>
      <c r="D394" s="382" t="s">
        <v>1217</v>
      </c>
      <c r="E394" s="412">
        <v>112.71</v>
      </c>
      <c r="F394" s="412">
        <f>E394*E1</f>
        <v>5849.0290949999999</v>
      </c>
    </row>
    <row r="395" spans="1:6" ht="20.100000000000001" customHeight="1" x14ac:dyDescent="0.25">
      <c r="A395" s="379" t="s">
        <v>1218</v>
      </c>
      <c r="B395" s="383">
        <v>8595090565697</v>
      </c>
      <c r="C395" s="381">
        <v>1295</v>
      </c>
      <c r="D395" s="382" t="s">
        <v>1219</v>
      </c>
      <c r="E395" s="412">
        <v>134.28</v>
      </c>
      <c r="F395" s="412">
        <f>E395*E1</f>
        <v>6968.3934600000002</v>
      </c>
    </row>
    <row r="396" spans="1:6" ht="20.100000000000001" customHeight="1" x14ac:dyDescent="0.25">
      <c r="A396" s="379" t="s">
        <v>1220</v>
      </c>
      <c r="B396" s="383">
        <v>8595090565703</v>
      </c>
      <c r="C396" s="381">
        <v>65</v>
      </c>
      <c r="D396" s="382" t="s">
        <v>1221</v>
      </c>
      <c r="E396" s="412">
        <v>192.48</v>
      </c>
      <c r="F396" s="412">
        <f>E396*E1</f>
        <v>9988.6533600000002</v>
      </c>
    </row>
    <row r="397" spans="1:6" ht="20.100000000000001" customHeight="1" x14ac:dyDescent="0.25">
      <c r="A397" s="379" t="s">
        <v>1222</v>
      </c>
      <c r="B397" s="383">
        <v>8595090565741</v>
      </c>
      <c r="C397" s="381">
        <v>150</v>
      </c>
      <c r="D397" s="382" t="s">
        <v>1223</v>
      </c>
      <c r="E397" s="412">
        <v>93.72</v>
      </c>
      <c r="F397" s="412">
        <f>E397*E1</f>
        <v>4863.5525399999997</v>
      </c>
    </row>
    <row r="398" spans="1:6" ht="20.100000000000001" customHeight="1" x14ac:dyDescent="0.25">
      <c r="A398" s="379" t="s">
        <v>1224</v>
      </c>
      <c r="B398" s="383">
        <v>8595090565963</v>
      </c>
      <c r="C398" s="381">
        <v>156</v>
      </c>
      <c r="D398" s="382" t="s">
        <v>1225</v>
      </c>
      <c r="E398" s="412">
        <v>113.04</v>
      </c>
      <c r="F398" s="412">
        <f>E398*E1</f>
        <v>5866.1542800000007</v>
      </c>
    </row>
    <row r="399" spans="1:6" ht="20.100000000000001" customHeight="1" x14ac:dyDescent="0.25">
      <c r="A399" s="379" t="s">
        <v>1226</v>
      </c>
      <c r="B399" s="383">
        <v>8595090565970</v>
      </c>
      <c r="C399" s="381">
        <v>156</v>
      </c>
      <c r="D399" s="382" t="s">
        <v>1227</v>
      </c>
      <c r="E399" s="412">
        <v>112.29</v>
      </c>
      <c r="F399" s="412">
        <f>E399*E1</f>
        <v>5827.2334050000009</v>
      </c>
    </row>
    <row r="400" spans="1:6" ht="20.100000000000001" customHeight="1" x14ac:dyDescent="0.25">
      <c r="A400" s="379" t="s">
        <v>1228</v>
      </c>
      <c r="B400" s="383">
        <v>8595090566205</v>
      </c>
      <c r="C400" s="381">
        <v>312</v>
      </c>
      <c r="D400" s="382" t="s">
        <v>1229</v>
      </c>
      <c r="E400" s="412">
        <v>245.89</v>
      </c>
      <c r="F400" s="412">
        <f>E400*E1</f>
        <v>12760.338604999999</v>
      </c>
    </row>
    <row r="401" spans="1:6" ht="20.100000000000001" customHeight="1" x14ac:dyDescent="0.25">
      <c r="A401" s="379" t="s">
        <v>1230</v>
      </c>
      <c r="B401" s="383">
        <v>8595090566359</v>
      </c>
      <c r="C401" s="381">
        <v>195</v>
      </c>
      <c r="D401" s="382" t="s">
        <v>1231</v>
      </c>
      <c r="E401" s="412">
        <v>122.19</v>
      </c>
      <c r="F401" s="412">
        <f>E401*E1</f>
        <v>6340.9889549999998</v>
      </c>
    </row>
    <row r="402" spans="1:6" ht="20.100000000000001" customHeight="1" x14ac:dyDescent="0.25">
      <c r="A402" s="379" t="s">
        <v>1232</v>
      </c>
      <c r="B402" s="383">
        <v>8595090566366</v>
      </c>
      <c r="C402" s="381">
        <v>193</v>
      </c>
      <c r="D402" s="382" t="s">
        <v>1233</v>
      </c>
      <c r="E402" s="412">
        <v>117.4</v>
      </c>
      <c r="F402" s="412">
        <f>E402*E1</f>
        <v>6092.4143000000004</v>
      </c>
    </row>
    <row r="403" spans="1:6" ht="20.100000000000001" customHeight="1" x14ac:dyDescent="0.25">
      <c r="A403" s="379" t="s">
        <v>1234</v>
      </c>
      <c r="B403" s="383">
        <v>8595090566373</v>
      </c>
      <c r="C403" s="381">
        <v>197</v>
      </c>
      <c r="D403" s="382" t="s">
        <v>1235</v>
      </c>
      <c r="E403" s="412">
        <v>128.91</v>
      </c>
      <c r="F403" s="412">
        <f>E403*E1</f>
        <v>6689.7199949999995</v>
      </c>
    </row>
    <row r="404" spans="1:6" ht="20.100000000000001" customHeight="1" x14ac:dyDescent="0.25">
      <c r="A404" s="379" t="s">
        <v>1236</v>
      </c>
      <c r="B404" s="383">
        <v>8595090566649</v>
      </c>
      <c r="C404" s="381">
        <v>200</v>
      </c>
      <c r="D404" s="382" t="s">
        <v>1237</v>
      </c>
      <c r="E404" s="412">
        <v>148.06</v>
      </c>
      <c r="F404" s="412">
        <f>E404*E1</f>
        <v>7683.4996700000002</v>
      </c>
    </row>
    <row r="405" spans="1:6" ht="20.100000000000001" customHeight="1" x14ac:dyDescent="0.25">
      <c r="A405" s="379" t="s">
        <v>1238</v>
      </c>
      <c r="B405" s="383">
        <v>8595090566656</v>
      </c>
      <c r="C405" s="381">
        <v>200</v>
      </c>
      <c r="D405" s="382" t="s">
        <v>1239</v>
      </c>
      <c r="E405" s="412">
        <v>143.27000000000001</v>
      </c>
      <c r="F405" s="412">
        <f>E405*E1</f>
        <v>7434.9250150000007</v>
      </c>
    </row>
    <row r="406" spans="1:6" ht="20.100000000000001" customHeight="1" x14ac:dyDescent="0.25">
      <c r="A406" s="379" t="s">
        <v>1240</v>
      </c>
      <c r="B406" s="383">
        <v>8595090566663</v>
      </c>
      <c r="C406" s="381">
        <v>202</v>
      </c>
      <c r="D406" s="382" t="s">
        <v>1241</v>
      </c>
      <c r="E406" s="412">
        <v>144.03</v>
      </c>
      <c r="F406" s="412">
        <f>E406*E1</f>
        <v>7474.3648350000003</v>
      </c>
    </row>
    <row r="407" spans="1:6" ht="20.100000000000001" customHeight="1" x14ac:dyDescent="0.25">
      <c r="A407" s="379" t="s">
        <v>1242</v>
      </c>
      <c r="B407" s="383">
        <v>8595090567035</v>
      </c>
      <c r="C407" s="381">
        <v>155</v>
      </c>
      <c r="D407" s="382" t="s">
        <v>1243</v>
      </c>
      <c r="E407" s="412">
        <v>98.1</v>
      </c>
      <c r="F407" s="412">
        <f>E407*E1</f>
        <v>5090.8504499999999</v>
      </c>
    </row>
    <row r="408" spans="1:6" ht="20.100000000000001" customHeight="1" x14ac:dyDescent="0.25">
      <c r="A408" s="379" t="s">
        <v>1244</v>
      </c>
      <c r="B408" s="383">
        <v>8595090567042</v>
      </c>
      <c r="C408" s="381">
        <v>175</v>
      </c>
      <c r="D408" s="382" t="s">
        <v>1245</v>
      </c>
      <c r="E408" s="412">
        <v>104.73</v>
      </c>
      <c r="F408" s="412">
        <f>E408*E1</f>
        <v>5434.9109850000004</v>
      </c>
    </row>
    <row r="409" spans="1:6" ht="20.100000000000001" customHeight="1" x14ac:dyDescent="0.25">
      <c r="A409" s="379" t="s">
        <v>1246</v>
      </c>
      <c r="B409" s="383">
        <v>8595090567264</v>
      </c>
      <c r="C409" s="381">
        <v>80</v>
      </c>
      <c r="D409" s="382" t="s">
        <v>1247</v>
      </c>
      <c r="E409" s="412">
        <v>88.18</v>
      </c>
      <c r="F409" s="412">
        <f>E409*E1</f>
        <v>4576.0570100000004</v>
      </c>
    </row>
    <row r="410" spans="1:6" ht="20.100000000000001" customHeight="1" x14ac:dyDescent="0.25">
      <c r="A410" s="379" t="s">
        <v>1248</v>
      </c>
      <c r="B410" s="383">
        <v>8595090567271</v>
      </c>
      <c r="C410" s="381">
        <v>80</v>
      </c>
      <c r="D410" s="382" t="s">
        <v>1249</v>
      </c>
      <c r="E410" s="412">
        <v>85.91</v>
      </c>
      <c r="F410" s="412">
        <f>E410*E1</f>
        <v>4458.2564949999996</v>
      </c>
    </row>
    <row r="411" spans="1:6" ht="20.100000000000001" customHeight="1" x14ac:dyDescent="0.25">
      <c r="A411" s="379" t="s">
        <v>1250</v>
      </c>
      <c r="B411" s="383">
        <v>8595090567288</v>
      </c>
      <c r="C411" s="381">
        <v>79</v>
      </c>
      <c r="D411" s="382" t="s">
        <v>1251</v>
      </c>
      <c r="E411" s="412">
        <v>85.91</v>
      </c>
      <c r="F411" s="412">
        <f>E411*E1</f>
        <v>4458.2564949999996</v>
      </c>
    </row>
    <row r="412" spans="1:6" ht="20.100000000000001" customHeight="1" x14ac:dyDescent="0.25">
      <c r="A412" s="379" t="s">
        <v>1252</v>
      </c>
      <c r="B412" s="383">
        <v>8595090567295</v>
      </c>
      <c r="C412" s="381">
        <v>80</v>
      </c>
      <c r="D412" s="382" t="s">
        <v>1253</v>
      </c>
      <c r="E412" s="412">
        <v>107.07</v>
      </c>
      <c r="F412" s="412">
        <f>E412*E1</f>
        <v>5556.3441149999999</v>
      </c>
    </row>
    <row r="413" spans="1:6" ht="20.100000000000001" customHeight="1" x14ac:dyDescent="0.25">
      <c r="A413" s="379" t="s">
        <v>1254</v>
      </c>
      <c r="B413" s="383">
        <v>8595090567318</v>
      </c>
      <c r="C413" s="381">
        <v>91</v>
      </c>
      <c r="D413" s="382" t="s">
        <v>1255</v>
      </c>
      <c r="E413" s="412">
        <v>101.03</v>
      </c>
      <c r="F413" s="412">
        <f>E413*E1</f>
        <v>5242.9013350000005</v>
      </c>
    </row>
    <row r="414" spans="1:6" ht="20.100000000000001" customHeight="1" x14ac:dyDescent="0.25">
      <c r="A414" s="379" t="s">
        <v>1256</v>
      </c>
      <c r="B414" s="383">
        <v>8595090567325</v>
      </c>
      <c r="C414" s="381">
        <v>91</v>
      </c>
      <c r="D414" s="382" t="s">
        <v>1257</v>
      </c>
      <c r="E414" s="412">
        <v>101.03</v>
      </c>
      <c r="F414" s="412">
        <f>E414*E1</f>
        <v>5242.9013350000005</v>
      </c>
    </row>
    <row r="415" spans="1:6" ht="20.100000000000001" customHeight="1" x14ac:dyDescent="0.25">
      <c r="A415" s="379" t="s">
        <v>1258</v>
      </c>
      <c r="B415" s="383">
        <v>8595090567332</v>
      </c>
      <c r="C415" s="381">
        <v>85</v>
      </c>
      <c r="D415" s="382" t="s">
        <v>1259</v>
      </c>
      <c r="E415" s="412">
        <v>121.94</v>
      </c>
      <c r="F415" s="412">
        <f>E415*E1</f>
        <v>6328.0153300000002</v>
      </c>
    </row>
    <row r="416" spans="1:6" ht="20.100000000000001" customHeight="1" x14ac:dyDescent="0.25">
      <c r="A416" s="379" t="s">
        <v>1260</v>
      </c>
      <c r="B416" s="383">
        <v>8595090567370</v>
      </c>
      <c r="C416" s="381">
        <v>46</v>
      </c>
      <c r="D416" s="382" t="s">
        <v>1261</v>
      </c>
      <c r="E416" s="412">
        <v>35.270000000000003</v>
      </c>
      <c r="F416" s="412">
        <f>E416*E1</f>
        <v>1830.3190150000003</v>
      </c>
    </row>
    <row r="417" spans="1:6" ht="20.100000000000001" customHeight="1" x14ac:dyDescent="0.25">
      <c r="A417" s="379" t="s">
        <v>1262</v>
      </c>
      <c r="B417" s="383">
        <v>8595090567387</v>
      </c>
      <c r="C417" s="381">
        <v>46</v>
      </c>
      <c r="D417" s="382" t="s">
        <v>1263</v>
      </c>
      <c r="E417" s="412">
        <v>44.59</v>
      </c>
      <c r="F417" s="412">
        <f>E417*E1</f>
        <v>2313.9757550000004</v>
      </c>
    </row>
    <row r="418" spans="1:6" ht="20.100000000000001" customHeight="1" x14ac:dyDescent="0.25">
      <c r="A418" s="379" t="s">
        <v>1264</v>
      </c>
      <c r="B418" s="383">
        <v>8595090567394</v>
      </c>
      <c r="C418" s="381">
        <v>48</v>
      </c>
      <c r="D418" s="382" t="s">
        <v>1265</v>
      </c>
      <c r="E418" s="412">
        <v>38.799999999999997</v>
      </c>
      <c r="F418" s="412">
        <f>E418*E1</f>
        <v>2013.5065999999999</v>
      </c>
    </row>
    <row r="419" spans="1:6" ht="20.100000000000001" customHeight="1" x14ac:dyDescent="0.25">
      <c r="A419" s="379" t="s">
        <v>1266</v>
      </c>
      <c r="B419" s="383">
        <v>8595090567400</v>
      </c>
      <c r="C419" s="381">
        <v>50</v>
      </c>
      <c r="D419" s="382" t="s">
        <v>1267</v>
      </c>
      <c r="E419" s="412">
        <v>42.83</v>
      </c>
      <c r="F419" s="412">
        <f>E419*E1</f>
        <v>2222.641435</v>
      </c>
    </row>
    <row r="420" spans="1:6" ht="20.100000000000001" customHeight="1" x14ac:dyDescent="0.25">
      <c r="A420" s="379" t="s">
        <v>1268</v>
      </c>
      <c r="B420" s="383">
        <v>8595090570080</v>
      </c>
      <c r="C420" s="381">
        <v>1302</v>
      </c>
      <c r="D420" s="382" t="s">
        <v>1269</v>
      </c>
      <c r="E420" s="412">
        <v>281.16000000000003</v>
      </c>
      <c r="F420" s="412">
        <f>E420*E1</f>
        <v>14590.657620000002</v>
      </c>
    </row>
    <row r="421" spans="1:6" ht="20.100000000000001" customHeight="1" x14ac:dyDescent="0.25">
      <c r="A421" s="379" t="s">
        <v>1270</v>
      </c>
      <c r="B421" s="383">
        <v>8595090570097</v>
      </c>
      <c r="C421" s="381">
        <v>1437</v>
      </c>
      <c r="D421" s="382" t="s">
        <v>1271</v>
      </c>
      <c r="E421" s="412">
        <v>327.01</v>
      </c>
      <c r="F421" s="412">
        <f>E421*E1</f>
        <v>16970.020444999998</v>
      </c>
    </row>
    <row r="422" spans="1:6" ht="20.100000000000001" customHeight="1" x14ac:dyDescent="0.25">
      <c r="A422" s="379" t="s">
        <v>1272</v>
      </c>
      <c r="B422" s="383">
        <v>8595090570226</v>
      </c>
      <c r="C422" s="381">
        <v>235</v>
      </c>
      <c r="D422" s="382" t="s">
        <v>1273</v>
      </c>
      <c r="E422" s="412">
        <v>94.4</v>
      </c>
      <c r="F422" s="412">
        <f>E422*E1</f>
        <v>4898.8407999999999</v>
      </c>
    </row>
    <row r="423" spans="1:6" ht="20.100000000000001" customHeight="1" x14ac:dyDescent="0.25">
      <c r="A423" s="379" t="s">
        <v>1274</v>
      </c>
      <c r="B423" s="383">
        <v>8595090570233</v>
      </c>
      <c r="C423" s="381">
        <v>242</v>
      </c>
      <c r="D423" s="382" t="s">
        <v>1275</v>
      </c>
      <c r="E423" s="412">
        <v>107.5</v>
      </c>
      <c r="F423" s="412">
        <f>E423*E1</f>
        <v>5578.6587500000005</v>
      </c>
    </row>
    <row r="424" spans="1:6" ht="20.100000000000001" customHeight="1" x14ac:dyDescent="0.25">
      <c r="A424" s="379" t="s">
        <v>1276</v>
      </c>
      <c r="B424" s="383">
        <v>8595090570424</v>
      </c>
      <c r="C424" s="381">
        <v>290</v>
      </c>
      <c r="D424" s="382" t="s">
        <v>1277</v>
      </c>
      <c r="E424" s="412">
        <v>162.5</v>
      </c>
      <c r="F424" s="412">
        <f>E424*E1</f>
        <v>8432.8562500000007</v>
      </c>
    </row>
    <row r="425" spans="1:6" ht="20.100000000000001" customHeight="1" x14ac:dyDescent="0.25">
      <c r="A425" s="379" t="s">
        <v>1278</v>
      </c>
      <c r="B425" s="383">
        <v>8595090570431</v>
      </c>
      <c r="C425" s="381">
        <v>303</v>
      </c>
      <c r="D425" s="382" t="s">
        <v>1277</v>
      </c>
      <c r="E425" s="412">
        <v>174.59</v>
      </c>
      <c r="F425" s="412">
        <f>E425*E1</f>
        <v>9060.2607550000012</v>
      </c>
    </row>
    <row r="426" spans="1:6" ht="20.100000000000001" customHeight="1" x14ac:dyDescent="0.25">
      <c r="A426" s="379" t="s">
        <v>1279</v>
      </c>
      <c r="B426" s="383">
        <v>8595090570486</v>
      </c>
      <c r="C426" s="381">
        <v>633</v>
      </c>
      <c r="D426" s="382" t="s">
        <v>1280</v>
      </c>
      <c r="E426" s="412">
        <v>358</v>
      </c>
      <c r="F426" s="412">
        <f>E426*E1</f>
        <v>18578.231</v>
      </c>
    </row>
    <row r="427" spans="1:6" ht="20.100000000000001" customHeight="1" x14ac:dyDescent="0.25">
      <c r="A427" s="379" t="s">
        <v>1281</v>
      </c>
      <c r="B427" s="383">
        <v>8595090570493</v>
      </c>
      <c r="C427" s="381">
        <v>644</v>
      </c>
      <c r="D427" s="382" t="s">
        <v>1280</v>
      </c>
      <c r="E427" s="412">
        <v>369.09</v>
      </c>
      <c r="F427" s="412">
        <f>E427*E1</f>
        <v>19153.741005</v>
      </c>
    </row>
    <row r="428" spans="1:6" ht="20.100000000000001" customHeight="1" x14ac:dyDescent="0.25">
      <c r="A428" s="379" t="s">
        <v>1282</v>
      </c>
      <c r="B428" s="383">
        <v>8595090570509</v>
      </c>
      <c r="C428" s="381">
        <v>120</v>
      </c>
      <c r="D428" s="382" t="s">
        <v>1283</v>
      </c>
      <c r="E428" s="412">
        <v>91.71</v>
      </c>
      <c r="F428" s="412">
        <f>E428*E1</f>
        <v>4759.2445950000001</v>
      </c>
    </row>
    <row r="429" spans="1:6" ht="20.100000000000001" customHeight="1" x14ac:dyDescent="0.25">
      <c r="A429" s="379" t="s">
        <v>1284</v>
      </c>
      <c r="B429" s="383">
        <v>8595090570516</v>
      </c>
      <c r="C429" s="381">
        <v>140</v>
      </c>
      <c r="D429" s="382" t="s">
        <v>552</v>
      </c>
      <c r="E429" s="412">
        <v>64.42</v>
      </c>
      <c r="F429" s="412">
        <f>E429*E1</f>
        <v>3343.04369</v>
      </c>
    </row>
    <row r="430" spans="1:6" ht="20.100000000000001" customHeight="1" x14ac:dyDescent="0.25">
      <c r="A430" s="379" t="s">
        <v>1285</v>
      </c>
      <c r="B430" s="383">
        <v>8595090570523</v>
      </c>
      <c r="C430" s="381">
        <v>145</v>
      </c>
      <c r="D430" s="382" t="s">
        <v>1286</v>
      </c>
      <c r="E430" s="412">
        <v>86.01</v>
      </c>
      <c r="F430" s="412">
        <f>E430*E1</f>
        <v>4463.4459450000004</v>
      </c>
    </row>
    <row r="431" spans="1:6" ht="20.100000000000001" customHeight="1" x14ac:dyDescent="0.25">
      <c r="A431" s="379" t="s">
        <v>1287</v>
      </c>
      <c r="B431" s="383">
        <v>8595090570530</v>
      </c>
      <c r="C431" s="381">
        <v>145</v>
      </c>
      <c r="D431" s="382" t="s">
        <v>1288</v>
      </c>
      <c r="E431" s="412">
        <v>62.15</v>
      </c>
      <c r="F431" s="412">
        <f>E431*E1</f>
        <v>3225.2431750000001</v>
      </c>
    </row>
    <row r="432" spans="1:6" ht="20.100000000000001" customHeight="1" x14ac:dyDescent="0.25">
      <c r="A432" s="379" t="s">
        <v>1289</v>
      </c>
      <c r="B432" s="383">
        <v>8595090570547</v>
      </c>
      <c r="C432" s="381">
        <v>145</v>
      </c>
      <c r="D432" s="382" t="s">
        <v>1290</v>
      </c>
      <c r="E432" s="412">
        <v>63.99</v>
      </c>
      <c r="F432" s="412">
        <f>E432*E1</f>
        <v>3320.7290550000002</v>
      </c>
    </row>
    <row r="433" spans="1:6" ht="20.100000000000001" customHeight="1" x14ac:dyDescent="0.25">
      <c r="A433" s="379" t="s">
        <v>1291</v>
      </c>
      <c r="B433" s="383">
        <v>8595090570554</v>
      </c>
      <c r="C433" s="381">
        <v>150</v>
      </c>
      <c r="D433" s="382" t="s">
        <v>535</v>
      </c>
      <c r="E433" s="412">
        <v>59.88</v>
      </c>
      <c r="F433" s="412">
        <f>E433*E1</f>
        <v>3107.4426600000002</v>
      </c>
    </row>
    <row r="434" spans="1:6" ht="20.100000000000001" customHeight="1" x14ac:dyDescent="0.25">
      <c r="A434" s="379" t="s">
        <v>1292</v>
      </c>
      <c r="B434" s="383">
        <v>8595090570561</v>
      </c>
      <c r="C434" s="381">
        <v>150</v>
      </c>
      <c r="D434" s="382" t="s">
        <v>1293</v>
      </c>
      <c r="E434" s="412">
        <v>69.709999999999994</v>
      </c>
      <c r="F434" s="412">
        <f>E434*E1</f>
        <v>3617.5655949999996</v>
      </c>
    </row>
    <row r="435" spans="1:6" ht="20.100000000000001" customHeight="1" x14ac:dyDescent="0.25">
      <c r="A435" s="379" t="s">
        <v>1294</v>
      </c>
      <c r="B435" s="383">
        <v>8595090570578</v>
      </c>
      <c r="C435" s="381">
        <v>155</v>
      </c>
      <c r="D435" s="382" t="s">
        <v>1295</v>
      </c>
      <c r="E435" s="412">
        <v>105.74</v>
      </c>
      <c r="F435" s="412">
        <f>E435*E1</f>
        <v>5487.3244299999997</v>
      </c>
    </row>
    <row r="436" spans="1:6" ht="20.100000000000001" customHeight="1" x14ac:dyDescent="0.25">
      <c r="A436" s="379" t="s">
        <v>1296</v>
      </c>
      <c r="B436" s="383">
        <v>8595090570585</v>
      </c>
      <c r="C436" s="381">
        <v>155</v>
      </c>
      <c r="D436" s="382" t="s">
        <v>1297</v>
      </c>
      <c r="E436" s="412">
        <v>119.59</v>
      </c>
      <c r="F436" s="412">
        <f>E436*E1</f>
        <v>6206.063255</v>
      </c>
    </row>
    <row r="437" spans="1:6" ht="20.100000000000001" customHeight="1" x14ac:dyDescent="0.25">
      <c r="A437" s="379" t="s">
        <v>1298</v>
      </c>
      <c r="B437" s="383">
        <v>8595090570592</v>
      </c>
      <c r="C437" s="381">
        <v>440</v>
      </c>
      <c r="D437" s="382" t="s">
        <v>576</v>
      </c>
      <c r="E437" s="412">
        <v>184.77</v>
      </c>
      <c r="F437" s="412">
        <f>E437*E1</f>
        <v>9588.546765000001</v>
      </c>
    </row>
    <row r="438" spans="1:6" ht="20.100000000000001" customHeight="1" x14ac:dyDescent="0.25">
      <c r="A438" s="379" t="s">
        <v>1299</v>
      </c>
      <c r="B438" s="383">
        <v>8595090570608</v>
      </c>
      <c r="C438" s="381">
        <v>445</v>
      </c>
      <c r="D438" s="382" t="s">
        <v>578</v>
      </c>
      <c r="E438" s="412">
        <v>208.45</v>
      </c>
      <c r="F438" s="412">
        <f>E438*E1</f>
        <v>10817.408524999999</v>
      </c>
    </row>
    <row r="439" spans="1:6" ht="20.100000000000001" customHeight="1" x14ac:dyDescent="0.25">
      <c r="A439" s="379" t="s">
        <v>1300</v>
      </c>
      <c r="B439" s="383">
        <v>8595090570615</v>
      </c>
      <c r="C439" s="381">
        <v>440</v>
      </c>
      <c r="D439" s="387"/>
      <c r="E439" s="412">
        <v>145.87</v>
      </c>
      <c r="F439" s="412">
        <f>E439*E1</f>
        <v>7569.8507150000005</v>
      </c>
    </row>
    <row r="440" spans="1:6" ht="20.100000000000001" customHeight="1" x14ac:dyDescent="0.25">
      <c r="A440" s="379" t="s">
        <v>1301</v>
      </c>
      <c r="B440" s="383">
        <v>8595090570622</v>
      </c>
      <c r="C440" s="381">
        <v>455</v>
      </c>
      <c r="D440" s="387"/>
      <c r="E440" s="412">
        <v>189.71</v>
      </c>
      <c r="F440" s="412">
        <f>E440*E1</f>
        <v>9844.9055950000002</v>
      </c>
    </row>
    <row r="441" spans="1:6" ht="20.100000000000001" customHeight="1" x14ac:dyDescent="0.25">
      <c r="A441" s="379" t="s">
        <v>1302</v>
      </c>
      <c r="B441" s="383">
        <v>8595090570639</v>
      </c>
      <c r="C441" s="381">
        <v>130</v>
      </c>
      <c r="D441" s="382" t="s">
        <v>1303</v>
      </c>
      <c r="E441" s="412">
        <v>47.54</v>
      </c>
      <c r="F441" s="412">
        <f>E441*E1</f>
        <v>2467.0645300000001</v>
      </c>
    </row>
    <row r="442" spans="1:6" ht="20.100000000000001" customHeight="1" x14ac:dyDescent="0.25">
      <c r="A442" s="379" t="s">
        <v>1304</v>
      </c>
      <c r="B442" s="383">
        <v>8595090570646</v>
      </c>
      <c r="C442" s="381">
        <v>130</v>
      </c>
      <c r="D442" s="382" t="s">
        <v>1305</v>
      </c>
      <c r="E442" s="412">
        <v>45.52</v>
      </c>
      <c r="F442" s="412">
        <f>E442*E1</f>
        <v>2362.2376400000003</v>
      </c>
    </row>
    <row r="443" spans="1:6" ht="20.100000000000001" customHeight="1" x14ac:dyDescent="0.25">
      <c r="A443" s="379" t="s">
        <v>1306</v>
      </c>
      <c r="B443" s="383">
        <v>8595090570653</v>
      </c>
      <c r="C443" s="381">
        <v>130</v>
      </c>
      <c r="D443" s="382" t="s">
        <v>1307</v>
      </c>
      <c r="E443" s="412">
        <v>36.03</v>
      </c>
      <c r="F443" s="412">
        <f>E443*E1</f>
        <v>1869.7588350000001</v>
      </c>
    </row>
    <row r="444" spans="1:6" ht="20.100000000000001" customHeight="1" x14ac:dyDescent="0.25">
      <c r="A444" s="379" t="s">
        <v>1308</v>
      </c>
      <c r="B444" s="383">
        <v>8595090570660</v>
      </c>
      <c r="C444" s="381">
        <v>61</v>
      </c>
      <c r="D444" s="382" t="s">
        <v>1309</v>
      </c>
      <c r="E444" s="412">
        <v>55.1</v>
      </c>
      <c r="F444" s="412">
        <f>E444*E1</f>
        <v>2859.3869500000001</v>
      </c>
    </row>
    <row r="445" spans="1:6" ht="20.100000000000001" customHeight="1" x14ac:dyDescent="0.25">
      <c r="A445" s="379" t="s">
        <v>1310</v>
      </c>
      <c r="B445" s="383">
        <v>8595090570691</v>
      </c>
      <c r="C445" s="381">
        <v>155</v>
      </c>
      <c r="D445" s="382" t="s">
        <v>1311</v>
      </c>
      <c r="E445" s="412">
        <v>146.63</v>
      </c>
      <c r="F445" s="412">
        <f>E445*E1</f>
        <v>7609.2905350000001</v>
      </c>
    </row>
    <row r="446" spans="1:6" ht="20.100000000000001" customHeight="1" x14ac:dyDescent="0.25">
      <c r="A446" s="379" t="s">
        <v>1312</v>
      </c>
      <c r="B446" s="383">
        <v>8595090570707</v>
      </c>
      <c r="C446" s="381">
        <v>155</v>
      </c>
      <c r="D446" s="382" t="s">
        <v>1313</v>
      </c>
      <c r="E446" s="412">
        <v>146.63</v>
      </c>
      <c r="F446" s="412">
        <f>E446*E1</f>
        <v>7609.2905350000001</v>
      </c>
    </row>
    <row r="447" spans="1:6" ht="20.100000000000001" customHeight="1" x14ac:dyDescent="0.25">
      <c r="A447" s="379" t="s">
        <v>1314</v>
      </c>
      <c r="B447" s="383">
        <v>8595090570844</v>
      </c>
      <c r="C447" s="381">
        <v>86</v>
      </c>
      <c r="D447" s="382" t="s">
        <v>1315</v>
      </c>
      <c r="E447" s="412">
        <v>80.62</v>
      </c>
      <c r="F447" s="412">
        <f>E447*E1</f>
        <v>4183.73459</v>
      </c>
    </row>
    <row r="448" spans="1:6" ht="20.100000000000001" customHeight="1" x14ac:dyDescent="0.25">
      <c r="A448" s="379" t="s">
        <v>1316</v>
      </c>
      <c r="B448" s="383">
        <v>8595090570851</v>
      </c>
      <c r="C448" s="381">
        <v>62</v>
      </c>
      <c r="D448" s="382" t="s">
        <v>1317</v>
      </c>
      <c r="E448" s="412">
        <v>130.5</v>
      </c>
      <c r="F448" s="412">
        <f>E448*E1</f>
        <v>6772.23225</v>
      </c>
    </row>
    <row r="449" spans="1:6" ht="20.100000000000001" customHeight="1" x14ac:dyDescent="0.25">
      <c r="A449" s="379" t="s">
        <v>1318</v>
      </c>
      <c r="B449" s="383">
        <v>8595090570868</v>
      </c>
      <c r="C449" s="381">
        <v>62.1</v>
      </c>
      <c r="D449" s="382" t="s">
        <v>1319</v>
      </c>
      <c r="E449" s="412">
        <v>130.5</v>
      </c>
      <c r="F449" s="412">
        <f>E449*E1</f>
        <v>6772.23225</v>
      </c>
    </row>
    <row r="450" spans="1:6" ht="20.100000000000001" customHeight="1" x14ac:dyDescent="0.25">
      <c r="A450" s="379" t="s">
        <v>1320</v>
      </c>
      <c r="B450" s="383">
        <v>8595090570981</v>
      </c>
      <c r="C450" s="381">
        <v>575</v>
      </c>
      <c r="D450" s="382" t="s">
        <v>1321</v>
      </c>
      <c r="E450" s="412">
        <v>298.55</v>
      </c>
      <c r="F450" s="412">
        <f>E450*E1</f>
        <v>15493.102975000002</v>
      </c>
    </row>
    <row r="451" spans="1:6" ht="20.100000000000001" customHeight="1" x14ac:dyDescent="0.25">
      <c r="A451" s="379" t="s">
        <v>1322</v>
      </c>
      <c r="B451" s="383">
        <v>8595090571087</v>
      </c>
      <c r="C451" s="381">
        <v>150</v>
      </c>
      <c r="D451" s="382" t="s">
        <v>1323</v>
      </c>
      <c r="E451" s="412">
        <v>105.06</v>
      </c>
      <c r="F451" s="412">
        <f>E451*E1</f>
        <v>5452.0361700000003</v>
      </c>
    </row>
    <row r="452" spans="1:6" ht="20.100000000000001" customHeight="1" x14ac:dyDescent="0.25">
      <c r="A452" s="379" t="s">
        <v>1324</v>
      </c>
      <c r="B452" s="383">
        <v>8595090571124</v>
      </c>
      <c r="C452" s="381">
        <v>511</v>
      </c>
      <c r="D452" s="382" t="s">
        <v>1325</v>
      </c>
      <c r="E452" s="412">
        <v>238.58</v>
      </c>
      <c r="F452" s="412">
        <f>E452*E1</f>
        <v>12380.989810000001</v>
      </c>
    </row>
    <row r="453" spans="1:6" ht="20.100000000000001" customHeight="1" x14ac:dyDescent="0.25">
      <c r="A453" s="379" t="s">
        <v>1326</v>
      </c>
      <c r="B453" s="383">
        <v>8595090571131</v>
      </c>
      <c r="C453" s="381">
        <v>1464</v>
      </c>
      <c r="D453" s="382" t="s">
        <v>1327</v>
      </c>
      <c r="E453" s="412">
        <v>673.93</v>
      </c>
      <c r="F453" s="412">
        <f>E453*E1</f>
        <v>34973.260385000001</v>
      </c>
    </row>
    <row r="454" spans="1:6" ht="20.100000000000001" customHeight="1" x14ac:dyDescent="0.25">
      <c r="A454" s="379" t="s">
        <v>1328</v>
      </c>
      <c r="B454" s="383">
        <v>8595090571148</v>
      </c>
      <c r="C454" s="381">
        <v>1731</v>
      </c>
      <c r="D454" s="382" t="s">
        <v>1329</v>
      </c>
      <c r="E454" s="412">
        <v>899.16</v>
      </c>
      <c r="F454" s="412">
        <f>E454*E1</f>
        <v>46661.458619999998</v>
      </c>
    </row>
    <row r="455" spans="1:6" ht="20.100000000000001" customHeight="1" x14ac:dyDescent="0.25">
      <c r="A455" s="379" t="s">
        <v>1330</v>
      </c>
      <c r="B455" s="383">
        <v>8595090571155</v>
      </c>
      <c r="C455" s="381">
        <v>1804</v>
      </c>
      <c r="D455" s="382" t="s">
        <v>1331</v>
      </c>
      <c r="E455" s="412">
        <v>817.79</v>
      </c>
      <c r="F455" s="412">
        <f>E455*E1</f>
        <v>42438.803155000001</v>
      </c>
    </row>
    <row r="456" spans="1:6" ht="20.100000000000001" customHeight="1" x14ac:dyDescent="0.25">
      <c r="A456" s="379" t="s">
        <v>1332</v>
      </c>
      <c r="B456" s="383">
        <v>8595090571162</v>
      </c>
      <c r="C456" s="381">
        <v>511</v>
      </c>
      <c r="D456" s="382" t="s">
        <v>1333</v>
      </c>
      <c r="E456" s="412">
        <v>246.9</v>
      </c>
      <c r="F456" s="412">
        <f>E456*E1</f>
        <v>12812.752050000001</v>
      </c>
    </row>
    <row r="457" spans="1:6" ht="20.100000000000001" customHeight="1" x14ac:dyDescent="0.25">
      <c r="A457" s="379" t="s">
        <v>1334</v>
      </c>
      <c r="B457" s="383">
        <v>8595090571179</v>
      </c>
      <c r="C457" s="381">
        <v>1463</v>
      </c>
      <c r="D457" s="382" t="s">
        <v>1335</v>
      </c>
      <c r="E457" s="412">
        <v>673.93</v>
      </c>
      <c r="F457" s="412">
        <f>E457*E1</f>
        <v>34973.260385000001</v>
      </c>
    </row>
    <row r="458" spans="1:6" ht="20.100000000000001" customHeight="1" x14ac:dyDescent="0.25">
      <c r="A458" s="379" t="s">
        <v>1336</v>
      </c>
      <c r="B458" s="383">
        <v>8595090571186</v>
      </c>
      <c r="C458" s="381">
        <v>1730</v>
      </c>
      <c r="D458" s="382" t="s">
        <v>1337</v>
      </c>
      <c r="E458" s="412">
        <v>899.16</v>
      </c>
      <c r="F458" s="412">
        <f>E458*E1</f>
        <v>46661.458619999998</v>
      </c>
    </row>
    <row r="459" spans="1:6" ht="20.100000000000001" customHeight="1" x14ac:dyDescent="0.25">
      <c r="A459" s="379" t="s">
        <v>1338</v>
      </c>
      <c r="B459" s="383">
        <v>8595090571193</v>
      </c>
      <c r="C459" s="381">
        <v>1810</v>
      </c>
      <c r="D459" s="382" t="s">
        <v>1339</v>
      </c>
      <c r="E459" s="412">
        <v>817.79</v>
      </c>
      <c r="F459" s="412">
        <f>E459*E1</f>
        <v>42438.803155000001</v>
      </c>
    </row>
    <row r="460" spans="1:6" ht="20.100000000000001" customHeight="1" x14ac:dyDescent="0.25">
      <c r="A460" s="379" t="s">
        <v>1340</v>
      </c>
      <c r="B460" s="383">
        <v>8595090571209</v>
      </c>
      <c r="C460" s="381">
        <v>86</v>
      </c>
      <c r="D460" s="382" t="s">
        <v>1341</v>
      </c>
      <c r="E460" s="412">
        <v>82.13</v>
      </c>
      <c r="F460" s="412">
        <f>E460*E1</f>
        <v>4262.0952849999994</v>
      </c>
    </row>
    <row r="461" spans="1:6" ht="20.100000000000001" customHeight="1" x14ac:dyDescent="0.25">
      <c r="A461" s="387"/>
      <c r="B461" s="390"/>
      <c r="C461" s="387"/>
      <c r="D461" s="387"/>
      <c r="E461" s="431"/>
    </row>
    <row r="462" spans="1:6" ht="20.100000000000001" customHeight="1" x14ac:dyDescent="0.25">
      <c r="A462" s="387"/>
      <c r="B462" s="390"/>
      <c r="C462" s="387"/>
      <c r="D462" s="387"/>
      <c r="E462" s="431"/>
    </row>
  </sheetData>
  <mergeCells count="1">
    <mergeCell ref="A1:C1"/>
  </mergeCells>
  <hyperlinks>
    <hyperlink ref="D2" r:id="rId1" display="Посилання на опис" xr:uid="{E2248F17-7F8B-494E-9E04-928B7B4407EC}"/>
    <hyperlink ref="D3" r:id="rId2" xr:uid="{0D0818BC-1EFE-4952-915A-CB0020BF5997}"/>
    <hyperlink ref="D4" r:id="rId3" xr:uid="{C08D2B75-0846-4B36-B4D7-D9727A24C617}"/>
    <hyperlink ref="D5" r:id="rId4" xr:uid="{342E1188-6A29-4B88-A3AD-AFE6802FD7E8}"/>
    <hyperlink ref="D6" r:id="rId5" xr:uid="{8CAF497A-DC06-4508-9EE4-ADA10318F59D}"/>
    <hyperlink ref="D7" r:id="rId6" xr:uid="{4E740E33-367C-4797-AF2E-E717CED03E8E}"/>
    <hyperlink ref="D8" r:id="rId7" xr:uid="{F386AAA8-C25D-4BEB-948F-C196D9903ACE}"/>
    <hyperlink ref="D9" r:id="rId8" xr:uid="{FED5AEC2-F92B-466C-A310-5F75F0930106}"/>
    <hyperlink ref="D10" r:id="rId9" xr:uid="{36E06884-7FB6-4882-956C-E34993BB4696}"/>
    <hyperlink ref="D11" r:id="rId10" xr:uid="{A2B71390-CA35-410B-AE10-5C532514C061}"/>
    <hyperlink ref="D12" r:id="rId11" xr:uid="{2DD1267C-6724-4400-8EE2-D528AB54B62E}"/>
    <hyperlink ref="D13" r:id="rId12" xr:uid="{122FC0AD-B376-4637-9454-EB5EEC4B4D50}"/>
    <hyperlink ref="D14" r:id="rId13" xr:uid="{3A035783-B1A5-4188-8C4F-0532EED31969}"/>
    <hyperlink ref="D15" r:id="rId14" xr:uid="{064C5ECE-FE5D-4634-8B0A-B775D4907378}"/>
    <hyperlink ref="D16" r:id="rId15" xr:uid="{564995F4-5C9C-482B-A629-1551CB7E3EAE}"/>
    <hyperlink ref="D17" r:id="rId16" xr:uid="{164B0A86-5384-4612-9D75-3348C72ED61B}"/>
    <hyperlink ref="D18" r:id="rId17" xr:uid="{4AF11DBD-D261-4A76-B1A1-19B011DC14B7}"/>
    <hyperlink ref="D19" r:id="rId18" xr:uid="{26E53D00-C35F-45C5-8BBA-2F77C9D95493}"/>
    <hyperlink ref="D20" r:id="rId19" xr:uid="{F8CB8059-9D96-4306-9B0C-644B5BFB6E48}"/>
    <hyperlink ref="D21" r:id="rId20" xr:uid="{3E33C75C-5D05-41D2-BBE1-8D503738616A}"/>
    <hyperlink ref="D22" r:id="rId21" xr:uid="{172005C7-91E6-430A-B0A6-3A423951ABD4}"/>
    <hyperlink ref="D23" r:id="rId22" xr:uid="{E3F92714-BECD-498C-B89D-616C12DEB4D3}"/>
    <hyperlink ref="D24" r:id="rId23" xr:uid="{1CD0965A-2D38-49D9-A436-6A1B345C3DC6}"/>
    <hyperlink ref="D25" r:id="rId24" xr:uid="{39EA5E5A-4D50-4E2D-8B4F-9A20835CB47E}"/>
    <hyperlink ref="D26" r:id="rId25" xr:uid="{4DA5CCB2-DC24-490A-9452-68EAF1DD7931}"/>
    <hyperlink ref="D27" r:id="rId26" xr:uid="{7BE828A3-CE4C-474D-9FA0-89F8F256923A}"/>
    <hyperlink ref="D28" r:id="rId27" xr:uid="{F3191804-F19A-405F-B0EC-A4C541C06C48}"/>
    <hyperlink ref="D29" r:id="rId28" xr:uid="{D2512D10-C3A8-43CC-BD8F-4024D9C96E3B}"/>
    <hyperlink ref="D30" r:id="rId29" xr:uid="{7AFFD458-53B7-4C30-9605-E1451FE35C05}"/>
    <hyperlink ref="D31" r:id="rId30" xr:uid="{77994984-52F0-48D7-9A1E-682C67F75D0B}"/>
    <hyperlink ref="D32" r:id="rId31" xr:uid="{E904F089-52FB-4241-949E-A1BA4E798701}"/>
    <hyperlink ref="D33" r:id="rId32" xr:uid="{4B6203F2-04C8-4EE6-9310-9BF3D96D3A6C}"/>
    <hyperlink ref="D34" r:id="rId33" xr:uid="{094AE73B-EFE8-493A-A69A-540EFF703746}"/>
    <hyperlink ref="D35" r:id="rId34" xr:uid="{74E18D78-2A88-415D-BB2B-2390D6340955}"/>
    <hyperlink ref="D36" r:id="rId35" xr:uid="{AAC72C79-33BA-432D-A837-A3E4D370B4E7}"/>
    <hyperlink ref="D37" r:id="rId36" xr:uid="{5EA60BE6-850E-455D-A872-9A31C727A96F}"/>
    <hyperlink ref="D38" r:id="rId37" xr:uid="{03394F37-CFC0-4DA9-A8DA-39EC5B455148}"/>
    <hyperlink ref="D39" r:id="rId38" xr:uid="{48ECE955-1F5E-4C2B-9769-FD659335FE8F}"/>
    <hyperlink ref="D40" r:id="rId39" xr:uid="{C5FCAD34-DC00-436C-BD03-0F1802873BF8}"/>
    <hyperlink ref="D41" r:id="rId40" xr:uid="{79653984-D03A-4A9B-9AD0-6C9D3D27EAAC}"/>
    <hyperlink ref="D42" r:id="rId41" xr:uid="{621190A2-2F72-4015-8FA5-01D3B125F348}"/>
    <hyperlink ref="D43" r:id="rId42" xr:uid="{A0CB55AF-F06D-43A9-9B02-A00DE3B3F80E}"/>
    <hyperlink ref="D44" r:id="rId43" xr:uid="{B7688021-299C-484A-9FC2-8F1A654BC99A}"/>
    <hyperlink ref="D45" r:id="rId44" xr:uid="{EAC3D65C-C07B-4CA8-B756-02A7EBF2999F}"/>
    <hyperlink ref="D46" r:id="rId45" xr:uid="{7CE8FA3F-4E41-4A77-B562-109E45DD0298}"/>
    <hyperlink ref="D47" r:id="rId46" xr:uid="{CA0C9528-8D39-4F8D-B6CD-B65A73EF4681}"/>
    <hyperlink ref="D48" r:id="rId47" xr:uid="{8F144B0B-64AD-45DE-9935-8C323B9FC6E6}"/>
    <hyperlink ref="D49" r:id="rId48" xr:uid="{40D96836-88DD-4D31-A488-121DB61E34C3}"/>
    <hyperlink ref="D50" r:id="rId49" xr:uid="{04E2E574-8665-4CCD-8408-612B24F9E5F6}"/>
    <hyperlink ref="D51" r:id="rId50" xr:uid="{CD4D4870-3D7D-4D5D-8A39-11F8F7A9A67D}"/>
    <hyperlink ref="D52" r:id="rId51" xr:uid="{93F35E01-025B-4EA4-86C7-D530B0FDFCAD}"/>
    <hyperlink ref="D53" r:id="rId52" xr:uid="{63BBFA20-481F-48E5-ADD3-8229D5E298A5}"/>
    <hyperlink ref="D54" r:id="rId53" xr:uid="{8484AFEF-4163-4B9E-87BB-FE002B796513}"/>
    <hyperlink ref="D55" r:id="rId54" xr:uid="{7D9A22AC-CF88-4780-80A6-03E05F977892}"/>
    <hyperlink ref="D56" r:id="rId55" xr:uid="{BCC2A5A9-73B2-4F2B-9868-FDB57CE0D841}"/>
    <hyperlink ref="D57" r:id="rId56" xr:uid="{38A3AD63-3DC7-4838-80BF-5B3795850F09}"/>
    <hyperlink ref="D58" r:id="rId57" xr:uid="{A8E3F4AE-C84A-4216-9990-A6BC08F7F7BE}"/>
    <hyperlink ref="D59" r:id="rId58" xr:uid="{3CCD2E2D-01F4-4253-A1E8-0587E908C080}"/>
    <hyperlink ref="D60" r:id="rId59" xr:uid="{0D8ED142-53F6-483B-89D3-2EBE8183B704}"/>
    <hyperlink ref="D61" r:id="rId60" xr:uid="{D9E52847-E42D-429C-AE5C-D861AE42C57D}"/>
    <hyperlink ref="D62" r:id="rId61" xr:uid="{52EB1518-6BC6-4F1B-9F7A-2486CD81EE43}"/>
    <hyperlink ref="D63" r:id="rId62" xr:uid="{F51AC0C2-959D-4F16-B2D1-6A2EAF07C88B}"/>
    <hyperlink ref="D64" r:id="rId63" xr:uid="{67463143-848A-4C8F-A0DD-5CF290B3E117}"/>
    <hyperlink ref="D65" r:id="rId64" xr:uid="{FE3D73D2-3E80-4800-8B83-72C10A13B99E}"/>
    <hyperlink ref="D66" r:id="rId65" xr:uid="{0158ADCD-B990-4C0D-8D74-CBCEDDF44518}"/>
    <hyperlink ref="D67" r:id="rId66" xr:uid="{DE100202-6F91-4EA6-9180-8BB230AD6DB1}"/>
    <hyperlink ref="D68" r:id="rId67" xr:uid="{95E712DE-16D9-4E39-BE2A-0084A1884AA9}"/>
    <hyperlink ref="D69" r:id="rId68" xr:uid="{56155CCF-6453-4E16-85C0-F0C69574FEA2}"/>
    <hyperlink ref="D70" r:id="rId69" xr:uid="{FE00439A-4617-4702-888A-1097258210FC}"/>
    <hyperlink ref="D71" r:id="rId70" xr:uid="{5DF4944E-74D0-495F-BC6D-F6584C0E1260}"/>
    <hyperlink ref="D72" r:id="rId71" xr:uid="{92F55BC5-17B8-4D9A-9C54-EAE80774E097}"/>
    <hyperlink ref="D73" r:id="rId72" xr:uid="{D3FB53CD-266C-40D2-9F44-53F6D65E0C2C}"/>
    <hyperlink ref="D74" r:id="rId73" xr:uid="{54ADE914-BF8C-4208-BD5F-526B1CC1BB3C}"/>
    <hyperlink ref="D75" r:id="rId74" xr:uid="{1F8F77BE-96A6-4FAF-B4ED-8F9E98265E28}"/>
    <hyperlink ref="D76" r:id="rId75" xr:uid="{E8B40142-3AE4-465B-805F-72F30D8B05E3}"/>
    <hyperlink ref="D77" r:id="rId76" xr:uid="{803A2E54-A842-4CCA-9A37-DDC9650B7281}"/>
    <hyperlink ref="D78" r:id="rId77" xr:uid="{E54A74C0-E8EE-4043-AADA-16C5EDCFAAAB}"/>
    <hyperlink ref="D79" r:id="rId78" xr:uid="{847833E3-F19F-4188-8D20-2A075F5AE819}"/>
    <hyperlink ref="D80" r:id="rId79" xr:uid="{E1DC50DA-F8B8-4621-ADF2-9A8E627C83C2}"/>
    <hyperlink ref="D81" r:id="rId80" xr:uid="{25BF5CA3-6425-4D2A-8725-4124FEDB10BA}"/>
    <hyperlink ref="D82" r:id="rId81" xr:uid="{382E7B08-8700-4397-B1C7-BC91A936E95D}"/>
    <hyperlink ref="D83" r:id="rId82" xr:uid="{28420EDB-194A-4852-9AB2-E623375AC3CD}"/>
    <hyperlink ref="D84" r:id="rId83" xr:uid="{72EF9830-E626-45BC-AEE8-34E94A24B7E7}"/>
    <hyperlink ref="D85" r:id="rId84" xr:uid="{9B586266-556C-4256-B4DD-B08CC04EA43E}"/>
    <hyperlink ref="D86" r:id="rId85" xr:uid="{1922AC78-62E7-4E7D-BFC7-2357FD334A77}"/>
    <hyperlink ref="D87" r:id="rId86" xr:uid="{FFB029C4-BB59-47AE-8D02-3BEDBCC910CF}"/>
    <hyperlink ref="D88" r:id="rId87" xr:uid="{31581E1D-1030-4908-AC3E-A4FFD7881278}"/>
    <hyperlink ref="D89" r:id="rId88" xr:uid="{B88E5717-5ADD-4F66-9887-6284B50A8F09}"/>
    <hyperlink ref="D90" r:id="rId89" xr:uid="{46A022E1-0851-48C2-9942-8604E7A5AFB4}"/>
    <hyperlink ref="D91" r:id="rId90" xr:uid="{B7617512-1188-4F68-B313-D9579BDBF03B}"/>
    <hyperlink ref="D92" r:id="rId91" xr:uid="{AB6DFC28-C0FE-4C82-BE9A-01BCA6B0E411}"/>
    <hyperlink ref="D93" r:id="rId92" xr:uid="{370EAC3A-44DE-4A4D-892F-B48F0F118D33}"/>
    <hyperlink ref="D94" r:id="rId93" xr:uid="{B4E61F67-D25B-43FE-A83E-F81ADA69C04A}"/>
    <hyperlink ref="D95" r:id="rId94" xr:uid="{2D41663F-8519-4BF0-A74A-0194BD213825}"/>
    <hyperlink ref="D96" r:id="rId95" xr:uid="{14A724E1-2271-45C5-89C1-FCC4A0B3D382}"/>
    <hyperlink ref="D97" r:id="rId96" xr:uid="{C8C7D9ED-D384-40CD-81D4-4A038E19EE03}"/>
    <hyperlink ref="D98" r:id="rId97" xr:uid="{EED35B02-2405-4CDA-A379-BF9D79E41B78}"/>
    <hyperlink ref="D99" r:id="rId98" xr:uid="{8BBE9EE3-32AE-4445-80DA-2A9065AECA30}"/>
    <hyperlink ref="D100" r:id="rId99" xr:uid="{F823A1DC-346A-409B-B3D0-1953E4172E2A}"/>
    <hyperlink ref="D101" r:id="rId100" xr:uid="{914474D0-FCB4-413F-BB00-5BDE7079AAA1}"/>
    <hyperlink ref="D102" r:id="rId101" xr:uid="{7F58D3EE-13B2-4D57-B6EC-BC094182A7C5}"/>
    <hyperlink ref="D103" r:id="rId102" xr:uid="{52621F37-F917-401A-BE33-CC4E23B6EA43}"/>
    <hyperlink ref="D104" r:id="rId103" xr:uid="{20A8F42E-7160-4622-BD05-51DB6037EAA5}"/>
    <hyperlink ref="D105" r:id="rId104" xr:uid="{D83BAC78-5E22-40ED-9295-27AE9F2E4D31}"/>
    <hyperlink ref="D106" r:id="rId105" xr:uid="{CAE1AFF8-E710-4DC3-952B-05A4F27B64F2}"/>
    <hyperlink ref="D107" r:id="rId106" xr:uid="{556DF318-5126-417C-BEF5-61739BEBCCB5}"/>
    <hyperlink ref="D108" r:id="rId107" xr:uid="{482D9085-742D-4063-861D-5D031E4F3019}"/>
    <hyperlink ref="D109" r:id="rId108" xr:uid="{6CBEE836-6E80-41F8-B219-2EA550D6F8CC}"/>
    <hyperlink ref="D110" r:id="rId109" xr:uid="{BABED169-20F6-4835-896F-E6ACBAB29D57}"/>
    <hyperlink ref="D111" r:id="rId110" xr:uid="{361DC8FF-E44B-4403-BBA9-90C3BD7EB6D4}"/>
    <hyperlink ref="D112" r:id="rId111" xr:uid="{BC962AD4-47D1-497A-8788-85794F46FC26}"/>
    <hyperlink ref="D113" r:id="rId112" xr:uid="{A16698E9-5D4F-430A-81D3-BBA9E6DBEE91}"/>
    <hyperlink ref="D114" r:id="rId113" xr:uid="{E11FE135-19D1-4D7D-ADA0-193023BC2EF5}"/>
    <hyperlink ref="D115" r:id="rId114" xr:uid="{C18D7E9E-B226-4D76-BC6D-702EFF52CF1F}"/>
    <hyperlink ref="D116" r:id="rId115" xr:uid="{46C4694C-0B4B-4D0B-9C54-EBFE933B5E27}"/>
    <hyperlink ref="D117" r:id="rId116" xr:uid="{68A91223-48F0-4068-8032-65F7F7324F27}"/>
    <hyperlink ref="D118" r:id="rId117" xr:uid="{BBBCDA75-F2D5-4B09-AF5B-B1B003AA1D5C}"/>
    <hyperlink ref="D119" r:id="rId118" xr:uid="{ED52FEAB-BE5B-4A2E-97B7-7B3F14777D73}"/>
    <hyperlink ref="D120" r:id="rId119" xr:uid="{C6DDAA1F-0FE3-4A8D-B398-3DC96A519947}"/>
    <hyperlink ref="D121" r:id="rId120" xr:uid="{A598E44B-073E-44AD-BC0E-233BD70B6E9D}"/>
    <hyperlink ref="D122" r:id="rId121" xr:uid="{823692E2-7FEA-4F38-AE1A-71E677C201E1}"/>
    <hyperlink ref="D123" r:id="rId122" xr:uid="{82D5EBFD-E96E-4AEA-B78D-055E4CBA9E6E}"/>
    <hyperlink ref="D124" r:id="rId123" xr:uid="{D4C3F7BB-C0D1-4B6F-913B-BBE2D35E3814}"/>
    <hyperlink ref="D125" r:id="rId124" xr:uid="{B6C65E84-0C1E-4D00-B45D-C579EF620CA5}"/>
    <hyperlink ref="D126" r:id="rId125" xr:uid="{98A72511-7968-4AF4-AABB-881052EB2E15}"/>
    <hyperlink ref="D127" r:id="rId126" xr:uid="{853D29F8-7925-4627-B18E-01D822051596}"/>
    <hyperlink ref="D128" r:id="rId127" xr:uid="{F9A4E41E-BF51-4CFD-AB24-775586E47B25}"/>
    <hyperlink ref="D129" r:id="rId128" xr:uid="{D7573904-937A-4090-9058-3A40C8262CC4}"/>
    <hyperlink ref="D130" r:id="rId129" xr:uid="{5C654666-FBD3-446B-9F23-AF09451D4526}"/>
    <hyperlink ref="D131" r:id="rId130" xr:uid="{0FE22F4B-740F-498E-9805-6AE3B0CB217E}"/>
    <hyperlink ref="D132" r:id="rId131" xr:uid="{704E9AC6-542A-4607-890E-FCEC516BCB25}"/>
    <hyperlink ref="D133" r:id="rId132" xr:uid="{29B9B930-A395-46ED-BC8A-69328A655CF1}"/>
    <hyperlink ref="D134" r:id="rId133" xr:uid="{8ECD5BFD-53CA-41AC-BE2A-0AE1042BAA4B}"/>
    <hyperlink ref="D135" r:id="rId134" xr:uid="{1B5E315D-997D-408B-8749-105A05CA9BD8}"/>
    <hyperlink ref="D136" r:id="rId135" xr:uid="{06CFE34E-5EF9-4C28-9F80-7DDB096500F5}"/>
    <hyperlink ref="D137" r:id="rId136" xr:uid="{9C6A7246-A2DA-4D52-BD47-8E251DE3C61F}"/>
    <hyperlink ref="D138" r:id="rId137" xr:uid="{A726069F-829E-4BE6-B5A2-B8856843CC4E}"/>
    <hyperlink ref="D139" r:id="rId138" xr:uid="{527F8A13-FA94-4BCC-A4A0-2242D5C0AED6}"/>
    <hyperlink ref="D140" r:id="rId139" xr:uid="{3124074B-70B7-470D-B1AC-F91B986E03F6}"/>
    <hyperlink ref="D141" r:id="rId140" xr:uid="{D55D542C-AA1B-4C72-B1A1-C41CA707C406}"/>
    <hyperlink ref="D142" r:id="rId141" xr:uid="{A64A775A-E110-4510-8A68-C94438DD0B08}"/>
    <hyperlink ref="D143" r:id="rId142" xr:uid="{4815BE32-390F-4B5A-AA1B-AAE839F20C32}"/>
    <hyperlink ref="D144" r:id="rId143" xr:uid="{FD398851-D4A0-432A-8916-FED1F66B5D2D}"/>
    <hyperlink ref="D145" r:id="rId144" xr:uid="{EDA2ACCD-CAFE-474A-A609-D197AB256D28}"/>
    <hyperlink ref="D146" r:id="rId145" xr:uid="{C74D15E6-6300-42EC-BA03-C1E8FCDD80B3}"/>
    <hyperlink ref="D147" r:id="rId146" xr:uid="{145DC260-E3A8-4128-8EA0-7043E9D5784A}"/>
    <hyperlink ref="D148" r:id="rId147" xr:uid="{1536F6F5-3888-4D38-8CF7-287B0CB2F33D}"/>
    <hyperlink ref="D149" r:id="rId148" xr:uid="{DA353200-9647-45E7-AB5C-8677AE99CD59}"/>
    <hyperlink ref="D150" r:id="rId149" xr:uid="{D0820540-E4B0-4255-9B48-94B6BE430FF5}"/>
    <hyperlink ref="D151" r:id="rId150" xr:uid="{F308AA94-69A6-4640-9766-0735718C9214}"/>
    <hyperlink ref="D152" r:id="rId151" xr:uid="{090B6246-2064-482B-A492-14A5A9684B91}"/>
    <hyperlink ref="D153" r:id="rId152" xr:uid="{D45EDB6A-864A-4961-848D-2EACDB1B7872}"/>
    <hyperlink ref="D154" r:id="rId153" xr:uid="{641536EF-0B44-4647-9DD2-42FC48884024}"/>
    <hyperlink ref="D155" r:id="rId154" xr:uid="{8092A686-5B40-46C2-8824-787D4E1C20E0}"/>
    <hyperlink ref="D156" r:id="rId155" xr:uid="{40B3DB30-5C88-4352-90AF-E9CB3F30BAB7}"/>
    <hyperlink ref="D157" r:id="rId156" xr:uid="{1F8910A8-BE23-4529-90CC-A4A81665981C}"/>
    <hyperlink ref="D158" r:id="rId157" xr:uid="{27D7B6FE-4F96-43B7-BE08-6464BFD41CB7}"/>
    <hyperlink ref="D159" r:id="rId158" xr:uid="{B61D6913-6FE5-48AE-B586-FAB2F17BD784}"/>
    <hyperlink ref="D160" r:id="rId159" xr:uid="{93C3B74C-25DB-4704-878A-6785BD8C04BA}"/>
    <hyperlink ref="D161" r:id="rId160" xr:uid="{6661E2C8-4DD9-4EEF-9C86-1A251BFDAEB6}"/>
    <hyperlink ref="D162" r:id="rId161" xr:uid="{9E15513C-2F59-4349-B857-773962ED7990}"/>
    <hyperlink ref="D163" r:id="rId162" xr:uid="{5B56BCCC-DA7D-429B-9F03-C22337C46974}"/>
    <hyperlink ref="D164" r:id="rId163" xr:uid="{D00CA974-714E-4839-BC5B-08F8BE76439B}"/>
    <hyperlink ref="D165" r:id="rId164" xr:uid="{AC132D5A-980A-4544-8B2B-36A1DFD1BBF8}"/>
    <hyperlink ref="D166" r:id="rId165" xr:uid="{F0FEC566-530E-40CE-B283-2BD8DD2E5228}"/>
    <hyperlink ref="D167" r:id="rId166" xr:uid="{43EF8230-7B79-4B45-BBD9-F74C8A18FAF4}"/>
    <hyperlink ref="D168" r:id="rId167" xr:uid="{61617366-E94D-4408-AF6A-9048D4475C6D}"/>
    <hyperlink ref="D169" r:id="rId168" xr:uid="{F2F00C2A-6686-457A-814C-7B83D0B38E23}"/>
    <hyperlink ref="D170" r:id="rId169" xr:uid="{94C9DDBC-9402-4F62-AF87-62DBBAEEFDF8}"/>
    <hyperlink ref="D171" r:id="rId170" xr:uid="{B107F985-2A67-4FAF-98B7-CDED1747C235}"/>
    <hyperlink ref="D172" r:id="rId171" xr:uid="{4EB3BE06-387F-43CD-BE15-298EA2ADF35A}"/>
    <hyperlink ref="D173" r:id="rId172" xr:uid="{D25FA1B8-B9CF-4278-AA0A-DA5F4E794C00}"/>
    <hyperlink ref="D174" r:id="rId173" xr:uid="{CFF6F3DA-9797-4611-AA71-AFE9280EB939}"/>
    <hyperlink ref="D175" r:id="rId174" xr:uid="{C9C2D0A1-78F4-476F-8DD3-0538D152BC74}"/>
    <hyperlink ref="D176" r:id="rId175" xr:uid="{AACBDF51-F05E-4920-A819-C60034075D1F}"/>
    <hyperlink ref="D177" r:id="rId176" xr:uid="{A9B9545B-D41C-4C8D-BAD8-A4E677D83A0E}"/>
    <hyperlink ref="D178" r:id="rId177" xr:uid="{D0A99AF7-120C-463B-8BE2-D800EACDBE3D}"/>
    <hyperlink ref="D179" r:id="rId178" xr:uid="{CA9E750A-9C30-42B6-9A65-36BC84E9F0FB}"/>
    <hyperlink ref="D180" r:id="rId179" xr:uid="{CDC83669-3C74-4D05-AB88-BBBBD8B04E69}"/>
    <hyperlink ref="D181" r:id="rId180" xr:uid="{AEC67124-AF40-413D-822D-85FEF8340A8F}"/>
    <hyperlink ref="D182" r:id="rId181" xr:uid="{6AC32AEC-E4B6-4CC7-A1E2-0FA10B6EB727}"/>
    <hyperlink ref="D183" r:id="rId182" xr:uid="{0268444B-6312-409A-A5F5-B21579229886}"/>
    <hyperlink ref="D184" r:id="rId183" xr:uid="{A3509351-55DB-4054-B9DE-4E53326B15BF}"/>
    <hyperlink ref="D185" r:id="rId184" xr:uid="{E7960019-3C84-4081-A098-9BA9FD661608}"/>
    <hyperlink ref="D186" r:id="rId185" xr:uid="{876F77F5-3E88-47F5-937C-81350C1E7701}"/>
    <hyperlink ref="D187" r:id="rId186" xr:uid="{A1091DD1-56AE-4A38-885C-52761AB2E2FE}"/>
    <hyperlink ref="D188" r:id="rId187" xr:uid="{9D788652-C4B9-4F76-8D8F-C9041A8417D3}"/>
    <hyperlink ref="D189" r:id="rId188" xr:uid="{7F619BA0-7BAE-4E1A-952F-912A68226BEB}"/>
    <hyperlink ref="D190" r:id="rId189" xr:uid="{74CCD1ED-B3CA-46DA-8629-29A61C5C202D}"/>
    <hyperlink ref="D191" r:id="rId190" xr:uid="{55321CA9-BD44-4000-B210-0549924F91F7}"/>
    <hyperlink ref="D192" r:id="rId191" xr:uid="{B6678904-708E-40B6-81A1-72F9BB12C3EC}"/>
    <hyperlink ref="D193" r:id="rId192" xr:uid="{FCE6D3CB-ADF1-405D-8787-E26784C850AF}"/>
    <hyperlink ref="D194" r:id="rId193" xr:uid="{BEC167B4-3258-4F38-8932-F3D3C9E11368}"/>
    <hyperlink ref="D195" r:id="rId194" xr:uid="{A691D581-7BAE-4694-BE3A-16C67F4A47E4}"/>
    <hyperlink ref="D196" r:id="rId195" xr:uid="{633746CD-319A-4E96-916D-83E28922FF9D}"/>
    <hyperlink ref="D197" r:id="rId196" xr:uid="{B4E66DD0-619A-46EB-B1DC-FA5746585052}"/>
    <hyperlink ref="D198" r:id="rId197" xr:uid="{1F425462-474E-44B6-A036-22955331D708}"/>
    <hyperlink ref="D199" r:id="rId198" xr:uid="{5C395C72-B1FC-4289-8A77-9890BBCE1E0E}"/>
    <hyperlink ref="D200" r:id="rId199" xr:uid="{31749715-8CD3-4972-B661-D7D71DAB6DEE}"/>
    <hyperlink ref="D201" r:id="rId200" xr:uid="{CAEC5E9D-32DE-46C3-84B4-2610B7C195F9}"/>
    <hyperlink ref="D202" r:id="rId201" xr:uid="{DD83968F-0609-44D0-8EED-DCA9289DC92B}"/>
    <hyperlink ref="D203" r:id="rId202" xr:uid="{81F11919-16A8-4446-BB0D-14D05F93B7CB}"/>
    <hyperlink ref="D204" r:id="rId203" xr:uid="{3324D538-B967-465B-AE08-8CBCF8516133}"/>
    <hyperlink ref="D205" r:id="rId204" xr:uid="{5CD3ACC9-839F-4401-B3AD-5C4B6C4CAA15}"/>
    <hyperlink ref="D206" r:id="rId205" xr:uid="{3D77EE04-B125-4682-9D0F-98F6D2572DD4}"/>
    <hyperlink ref="D207" r:id="rId206" xr:uid="{4189C5D9-AADB-4336-A580-4CAEC008A7C9}"/>
    <hyperlink ref="D208" r:id="rId207" xr:uid="{D45FED01-64A5-47D0-9BD7-9BFA7487B0B4}"/>
    <hyperlink ref="D209" r:id="rId208" xr:uid="{6EC9ED49-D947-45D6-9AB2-384D8772422D}"/>
    <hyperlink ref="D210" r:id="rId209" xr:uid="{F7782ECE-DD77-4C81-B90C-6D643BBB3CDA}"/>
    <hyperlink ref="D211" r:id="rId210" xr:uid="{11DDF415-F552-4882-9285-1FAA9102DD51}"/>
    <hyperlink ref="D212" r:id="rId211" xr:uid="{A1E04B4A-6966-404E-8FFE-0B82B317E825}"/>
    <hyperlink ref="D213" r:id="rId212" xr:uid="{2132A439-076A-4B90-97FE-6B50BBD1AA31}"/>
    <hyperlink ref="D214" r:id="rId213" xr:uid="{FE0B6D13-4BB1-4727-A193-E445FDEE54A9}"/>
    <hyperlink ref="D215" r:id="rId214" xr:uid="{BECDF751-663F-4FEF-8FC1-4FEDC6241EF7}"/>
    <hyperlink ref="D216" r:id="rId215" xr:uid="{FBF55CB6-497F-47F4-9EDE-1BAC34BB1862}"/>
    <hyperlink ref="D217" r:id="rId216" xr:uid="{D3C1513B-6E06-453B-B20A-7C072A3312CC}"/>
    <hyperlink ref="D218" r:id="rId217" xr:uid="{F65EE571-0BA6-44A7-B46F-1BCD21903439}"/>
    <hyperlink ref="D219" r:id="rId218" xr:uid="{C5A6238B-F1CE-4444-89A2-BC589FF2AD94}"/>
    <hyperlink ref="D220" r:id="rId219" xr:uid="{7B913CC4-1550-4EBA-AA91-650442055009}"/>
    <hyperlink ref="D221" r:id="rId220" xr:uid="{3E62B64D-796A-411A-B704-44658E2B0FB4}"/>
    <hyperlink ref="D222" r:id="rId221" xr:uid="{81536826-DBEA-4FFE-87C0-07FF59720685}"/>
    <hyperlink ref="D223" r:id="rId222" xr:uid="{1D84F856-517B-464A-B5F2-FFA2AD30E002}"/>
    <hyperlink ref="D224" r:id="rId223" xr:uid="{C75F447D-C673-435A-B3AA-A4B0210B2A2F}"/>
    <hyperlink ref="D225" r:id="rId224" xr:uid="{B41683CD-332A-4362-9D6D-179972234997}"/>
    <hyperlink ref="D226" r:id="rId225" xr:uid="{0674F782-64C0-45FC-ACDD-A859778BB340}"/>
    <hyperlink ref="D227" r:id="rId226" xr:uid="{ECF86E6E-0170-4943-9F44-C4BA79E51ADB}"/>
    <hyperlink ref="D228" r:id="rId227" xr:uid="{AB73515B-1C9A-41E0-8679-3CD980C4B6C5}"/>
    <hyperlink ref="D229" r:id="rId228" xr:uid="{0A79D25E-62E1-4413-B9F5-92B40B0B981D}"/>
    <hyperlink ref="D230" r:id="rId229" xr:uid="{D8BFCEF2-2FE6-4264-AEF5-B7FCD7FC6872}"/>
    <hyperlink ref="D231" r:id="rId230" xr:uid="{290A70E5-4E60-4058-B980-BE1608E173B4}"/>
    <hyperlink ref="D232" r:id="rId231" xr:uid="{D4EF9375-3399-4D8D-A1F9-1068FC45AEFF}"/>
    <hyperlink ref="D233" r:id="rId232" xr:uid="{0E527416-65F4-442B-BE29-FC76CA221DC5}"/>
    <hyperlink ref="D234" r:id="rId233" xr:uid="{C27848DE-487E-4E28-BE83-A551EC80063E}"/>
    <hyperlink ref="D235" r:id="rId234" xr:uid="{1554EE20-3291-4A4D-866F-FF5B6DD7549E}"/>
    <hyperlink ref="D236" r:id="rId235" xr:uid="{91A3CB63-C8E7-4ADA-A964-A894F208FEAB}"/>
    <hyperlink ref="D237" r:id="rId236" xr:uid="{8354F9F0-FEF4-41B3-8D4A-392B269F5E7C}"/>
    <hyperlink ref="D238" r:id="rId237" xr:uid="{89FBA5BF-91D6-4791-BF72-226CE37D4F9C}"/>
    <hyperlink ref="D239" r:id="rId238" xr:uid="{B1F90FE3-7AE7-41CE-8EE3-822D4952BA2C}"/>
    <hyperlink ref="D240" r:id="rId239" xr:uid="{FDC08528-CD29-4D2E-B197-4608EE9280AF}"/>
    <hyperlink ref="D241" r:id="rId240" xr:uid="{40E6BA91-6AEC-4F68-9BC8-C08170ED6251}"/>
    <hyperlink ref="D242" r:id="rId241" xr:uid="{9204EF54-4A00-4E2D-B401-E82BFA0C688C}"/>
    <hyperlink ref="D243" r:id="rId242" xr:uid="{E8F4589A-3B03-40B0-813C-764BA478A4AD}"/>
    <hyperlink ref="D244" r:id="rId243" xr:uid="{24FF3141-1F9A-4BEB-9B21-8060EAE16061}"/>
    <hyperlink ref="D245" r:id="rId244" xr:uid="{E31EB1D0-C356-4D87-8BAB-BA9D18B18DE2}"/>
    <hyperlink ref="D246" r:id="rId245" xr:uid="{83B1974F-F612-4630-AEE1-2A30880A57AD}"/>
    <hyperlink ref="D247" r:id="rId246" xr:uid="{234454DF-3F07-4327-B2A8-1DCF1E148DD1}"/>
    <hyperlink ref="D248" r:id="rId247" xr:uid="{B1D8C039-1201-40A5-B944-C32FCE290746}"/>
    <hyperlink ref="D249" r:id="rId248" xr:uid="{E3D46F2B-7D2C-4B59-B2E8-6ED52ECD4E0B}"/>
    <hyperlink ref="D250" r:id="rId249" xr:uid="{4A6E660F-CB60-41B3-94EC-11BCD86E1C30}"/>
    <hyperlink ref="D251" r:id="rId250" xr:uid="{B06C03B2-8F90-46E3-A5FA-2A7752ECFF3C}"/>
    <hyperlink ref="D252" r:id="rId251" xr:uid="{F7D01192-13D8-4D28-8BB8-8076E4124ADE}"/>
    <hyperlink ref="D253" r:id="rId252" xr:uid="{F3150641-D5DE-431A-8973-5650728DC734}"/>
    <hyperlink ref="D254" r:id="rId253" xr:uid="{08C98CAF-B651-4803-8B8C-E098E5CD41AA}"/>
    <hyperlink ref="D255" r:id="rId254" xr:uid="{6D6E955B-549E-4E27-A291-90302006EEC8}"/>
    <hyperlink ref="D256" r:id="rId255" xr:uid="{BF5AFD15-F095-4AA3-824A-58D2C45A82F2}"/>
    <hyperlink ref="D257" r:id="rId256" xr:uid="{0510ADF0-E93C-47CC-8092-8F0C54EAE9F9}"/>
    <hyperlink ref="D258" r:id="rId257" xr:uid="{A2DDD3DA-C61E-4605-95EE-49C760845632}"/>
    <hyperlink ref="D259" r:id="rId258" xr:uid="{AE63D7A0-809A-4605-930C-6F79E0962BF5}"/>
    <hyperlink ref="D260" r:id="rId259" xr:uid="{D05B3C26-06DE-409B-9EC1-C6395146830A}"/>
    <hyperlink ref="D261" r:id="rId260" xr:uid="{FBB7282C-846A-43C7-B22F-6C45CA132300}"/>
    <hyperlink ref="D262" r:id="rId261" xr:uid="{45736EBB-A73C-4E5E-A77D-A1E5AF167083}"/>
    <hyperlink ref="D263" r:id="rId262" xr:uid="{B8C7FFD9-B550-4946-B510-014FED7F411D}"/>
    <hyperlink ref="D264" r:id="rId263" xr:uid="{F857D788-EDAC-42B0-A057-CB7CB2F66B92}"/>
    <hyperlink ref="D265" r:id="rId264" xr:uid="{767DDE2C-A095-41DC-A372-6AD03D1C0F81}"/>
    <hyperlink ref="D266" r:id="rId265" xr:uid="{F8FDEC81-0469-4A41-9C63-5E4BB354A783}"/>
    <hyperlink ref="D267" r:id="rId266" xr:uid="{24993039-C085-40A7-ADEA-5EAC1AE88BB3}"/>
    <hyperlink ref="D268" r:id="rId267" xr:uid="{65D0B858-4E31-4CCE-A822-C601772F9AA0}"/>
    <hyperlink ref="D269" r:id="rId268" xr:uid="{D3E9FEC6-D449-43C1-BA6F-2C45D74AD8CA}"/>
    <hyperlink ref="D270" r:id="rId269" xr:uid="{3DD6BBFB-0F29-41D0-A0D3-EC83BC97093A}"/>
    <hyperlink ref="D271" r:id="rId270" xr:uid="{F4BE4BE5-D817-4FE6-9453-2A95150D807E}"/>
    <hyperlink ref="D272" r:id="rId271" xr:uid="{0DAFB38B-3276-4E9C-B2AD-7FDD2DED6853}"/>
    <hyperlink ref="D273" r:id="rId272" xr:uid="{9FC9F8F5-E962-43C2-A7BB-86C382729488}"/>
    <hyperlink ref="D274" r:id="rId273" xr:uid="{E9A07C7E-4D67-4FD2-8986-61CE13174500}"/>
    <hyperlink ref="D275" r:id="rId274" xr:uid="{FA223B59-2B43-4D35-BFE3-2D8A790C2793}"/>
    <hyperlink ref="D276" r:id="rId275" xr:uid="{FA144DBA-1765-4815-ADA6-A894C16DDA08}"/>
    <hyperlink ref="D277" r:id="rId276" xr:uid="{9060893F-4119-41B4-8CE3-22BBC16DD5B9}"/>
    <hyperlink ref="D278" r:id="rId277" xr:uid="{23AFD2C7-0D68-474B-AE70-4125916C751F}"/>
    <hyperlink ref="D279" r:id="rId278" xr:uid="{F446684B-E3DF-4E62-B7D3-B4B38F86605F}"/>
    <hyperlink ref="D280" r:id="rId279" xr:uid="{5895B97C-9D6B-4301-AAD1-7F75BAF7C699}"/>
    <hyperlink ref="D281" r:id="rId280" xr:uid="{E4B17568-3138-4E3B-9E3B-974BBECAF679}"/>
    <hyperlink ref="D282" r:id="rId281" xr:uid="{CA103D81-572D-4F9B-B17F-DB2D655EF43C}"/>
    <hyperlink ref="D283" r:id="rId282" xr:uid="{5477349A-D27E-4BA2-95A9-F8FD38214676}"/>
    <hyperlink ref="D284" r:id="rId283" xr:uid="{D08395B7-8AA3-4DDD-A403-D7416FE408C4}"/>
    <hyperlink ref="D285" r:id="rId284" xr:uid="{1D141171-8DA5-445B-AAB4-1C59ADDF21AA}"/>
    <hyperlink ref="D286" r:id="rId285" xr:uid="{8044CC9A-DC4B-45C3-9E3D-0684699D33BC}"/>
    <hyperlink ref="D287" r:id="rId286" xr:uid="{7AFBD7E0-C78F-4210-A2B8-1931254CCE5B}"/>
    <hyperlink ref="D288" r:id="rId287" xr:uid="{2E9F6272-7684-4634-A12E-7F56004FDBFE}"/>
    <hyperlink ref="D289" r:id="rId288" xr:uid="{E6E97238-8683-4D11-8894-23EE4EE95AA6}"/>
    <hyperlink ref="D290" r:id="rId289" xr:uid="{DBD8FF5D-8860-40A0-ABE4-586D5E723929}"/>
    <hyperlink ref="D291" r:id="rId290" xr:uid="{2640305B-0D5C-409C-8363-724B6577EB25}"/>
    <hyperlink ref="D292" r:id="rId291" xr:uid="{16DFC122-1BBA-4E8D-8F73-D2EFEFD56C04}"/>
    <hyperlink ref="D293" r:id="rId292" xr:uid="{EEF1B4DF-1BC7-444D-AE47-5C76A8FBF0A6}"/>
    <hyperlink ref="D294" r:id="rId293" xr:uid="{83A2C602-CAD5-47DA-BD5D-42AE407A22D8}"/>
    <hyperlink ref="D295" r:id="rId294" xr:uid="{8FC7B9E5-8A17-4AA0-9A81-9E6901489ABB}"/>
    <hyperlink ref="D296" r:id="rId295" xr:uid="{8DC8B7AA-9A5D-4DBC-98AD-8430A8073B83}"/>
    <hyperlink ref="D297" r:id="rId296" xr:uid="{DD7617D0-E925-4799-8A70-9B1AA8A92E2C}"/>
    <hyperlink ref="D298" r:id="rId297" xr:uid="{63EDC7C5-5007-4B52-AF6E-7C6EF45223D5}"/>
    <hyperlink ref="D299" r:id="rId298" xr:uid="{38EE8758-79FC-46BD-9B8C-133670E10026}"/>
    <hyperlink ref="D300" r:id="rId299" xr:uid="{F2F8C9BA-64E4-4995-87C5-6DCDBF5032B1}"/>
    <hyperlink ref="D301" r:id="rId300" xr:uid="{0337AB9E-9C33-4528-99C6-9732AAB685D0}"/>
    <hyperlink ref="D302" r:id="rId301" xr:uid="{1594CA12-094A-4533-8E2F-E45F7096267B}"/>
    <hyperlink ref="D303" r:id="rId302" xr:uid="{36D41FFF-51D1-4D1D-B1D7-860B8F9F5A33}"/>
    <hyperlink ref="D304" r:id="rId303" xr:uid="{AF64B802-F0CB-4547-9FF8-95DB5A955924}"/>
    <hyperlink ref="D305" r:id="rId304" xr:uid="{8A4B987A-0562-4C65-9759-2C57CCCFF950}"/>
    <hyperlink ref="D306" r:id="rId305" xr:uid="{3B198BDA-46FB-45E6-85BF-0BF8E88185F0}"/>
    <hyperlink ref="D307" r:id="rId306" xr:uid="{AD6D8621-A01D-46C3-904D-1AE8D7B38E60}"/>
    <hyperlink ref="D308" r:id="rId307" xr:uid="{558881B9-E058-4861-8A32-481CBE582035}"/>
    <hyperlink ref="D309" r:id="rId308" xr:uid="{23F9B2A9-76E3-4D8B-8689-0BBEF6C4F668}"/>
    <hyperlink ref="D310" r:id="rId309" xr:uid="{A258D055-1CB8-4801-B78C-378480E16793}"/>
    <hyperlink ref="D311" r:id="rId310" xr:uid="{FAF8AFF2-35E7-423A-9936-48DE77D9D56D}"/>
    <hyperlink ref="D312" r:id="rId311" xr:uid="{3C33A2D0-B959-40A5-A084-197B2C436A54}"/>
    <hyperlink ref="D313" r:id="rId312" xr:uid="{082C1E8C-820F-4440-B984-30C2D99142E6}"/>
    <hyperlink ref="D314" r:id="rId313" xr:uid="{C1DBF9FF-461A-4388-8D90-710913EB8678}"/>
    <hyperlink ref="D315" r:id="rId314" xr:uid="{98155C5A-BACF-4AB3-8D0F-901AAF83CA33}"/>
    <hyperlink ref="D316" r:id="rId315" xr:uid="{21C53F2F-A316-4741-AAB0-6E8D5BEC2B28}"/>
    <hyperlink ref="D317" r:id="rId316" xr:uid="{3664F665-C862-4416-9786-2AC50ECF38CF}"/>
    <hyperlink ref="D318" r:id="rId317" xr:uid="{86CFD5E9-25AF-4D35-87AD-D1C17BAB0D96}"/>
    <hyperlink ref="D319" r:id="rId318" xr:uid="{B7C6AC35-B3A8-4307-A259-C55CAA20577B}"/>
    <hyperlink ref="D320" r:id="rId319" xr:uid="{A68559C6-7C91-474C-AA1B-D8B00AFA1890}"/>
    <hyperlink ref="D321" r:id="rId320" xr:uid="{B542B4EA-7A08-4BBF-B3BF-6E63377D1A41}"/>
    <hyperlink ref="D322" r:id="rId321" xr:uid="{992A2694-0F30-467D-A989-298B36A15BA5}"/>
    <hyperlink ref="D323" r:id="rId322" xr:uid="{788F2A4A-1BC0-43F3-873C-7F1E6C31DC82}"/>
    <hyperlink ref="D324" r:id="rId323" xr:uid="{4F7DA4E6-1E8B-4510-AACB-7C6422EEC472}"/>
    <hyperlink ref="D325" r:id="rId324" xr:uid="{AEE6B3E7-7AA1-424C-80EA-1028B6BE9E70}"/>
    <hyperlink ref="D326" r:id="rId325" xr:uid="{55531F9A-352C-47FE-8167-71C0EE3EDB5E}"/>
    <hyperlink ref="D327" r:id="rId326" xr:uid="{B774646F-3CD9-4875-90F0-C45EF799E0AA}"/>
    <hyperlink ref="D328" r:id="rId327" xr:uid="{DFFA8B5A-BF4D-48AF-B70E-4FC9987D54EA}"/>
    <hyperlink ref="D329" r:id="rId328" xr:uid="{36986051-7CE1-4391-B443-C55687EB0D5A}"/>
    <hyperlink ref="D330" r:id="rId329" xr:uid="{99CC577B-7CC8-4B46-9AD0-43E2753DC05D}"/>
    <hyperlink ref="D331" r:id="rId330" xr:uid="{56BFFD2B-C28F-4376-B2B2-6E798FCEDF58}"/>
    <hyperlink ref="D332" r:id="rId331" xr:uid="{1D767C84-CAAA-4517-B000-80B4F8872110}"/>
    <hyperlink ref="D333" r:id="rId332" xr:uid="{BF7AFF6F-8317-4221-B86D-7A2A507E74E5}"/>
    <hyperlink ref="D334" r:id="rId333" xr:uid="{7778D1B1-CCE9-4248-9DD7-106C034040DB}"/>
    <hyperlink ref="D335" r:id="rId334" xr:uid="{B1DC21C3-3393-40A3-9858-46036FA8208C}"/>
    <hyperlink ref="D336" r:id="rId335" xr:uid="{71126A0A-97DD-4947-94D8-6D7334274924}"/>
    <hyperlink ref="D337" r:id="rId336" xr:uid="{290B21B5-5B5F-4685-B0F0-6FD5D45040C2}"/>
    <hyperlink ref="D338" r:id="rId337" xr:uid="{77685DA8-BE83-49BF-A235-07303F746B37}"/>
    <hyperlink ref="D339" r:id="rId338" xr:uid="{E805FA94-AF0F-465A-B31A-324CC146C3D8}"/>
    <hyperlink ref="D340" r:id="rId339" xr:uid="{ABE7044C-99E3-4414-9C9D-57E3F3C28FB1}"/>
    <hyperlink ref="D341" r:id="rId340" xr:uid="{9507CDA6-42BA-442A-BBBF-78169F5920F2}"/>
    <hyperlink ref="D342" r:id="rId341" xr:uid="{ACAD8150-20C2-479B-8BCC-00A2847476C7}"/>
    <hyperlink ref="D343" r:id="rId342" xr:uid="{AD08C5D1-DF28-43B2-A2EB-16A20BEBE9A8}"/>
    <hyperlink ref="D344" r:id="rId343" xr:uid="{9A870ADD-55D9-47EC-958B-29CD1D40DA29}"/>
    <hyperlink ref="D345" r:id="rId344" xr:uid="{6D8D8467-72D6-4D16-8EE4-B2982698FBBB}"/>
    <hyperlink ref="D346" r:id="rId345" xr:uid="{A4C9FCAE-6AE9-4AF1-98D2-5A983741F90B}"/>
    <hyperlink ref="D347" r:id="rId346" xr:uid="{8D995CF8-78D2-4F50-914E-C0CA26265AC1}"/>
    <hyperlink ref="D348" r:id="rId347" xr:uid="{95CC44BE-E9D7-428E-BB77-85CD0EA3AB9F}"/>
    <hyperlink ref="D349" r:id="rId348" xr:uid="{A030F5FF-8112-4770-9F1E-A919165C68C3}"/>
    <hyperlink ref="D350" r:id="rId349" xr:uid="{A6BBA2C4-9C6E-4066-9F5E-A3D269543AE9}"/>
    <hyperlink ref="D351" r:id="rId350" xr:uid="{DC6F97D6-1B73-4EF5-9175-19FD4655BA28}"/>
    <hyperlink ref="D352" r:id="rId351" xr:uid="{ABE6A5F2-5BB9-4634-BC3F-A2F2A7AF744D}"/>
    <hyperlink ref="D353" r:id="rId352" xr:uid="{E161D500-297F-4529-B9EE-0EA0A9F2A78A}"/>
    <hyperlink ref="D354" r:id="rId353" xr:uid="{34DE61CF-6899-4E3C-BFFF-30137D80F2EC}"/>
    <hyperlink ref="D355" r:id="rId354" xr:uid="{DD3D448D-B8B1-4413-904F-812DADD9FCB8}"/>
    <hyperlink ref="D356" r:id="rId355" xr:uid="{2EA23AE2-0EF4-40E1-AB1E-E4426826A74E}"/>
    <hyperlink ref="D357" r:id="rId356" xr:uid="{D5F74B53-F52C-4605-9D72-D5CDD89E7934}"/>
    <hyperlink ref="D358" r:id="rId357" xr:uid="{4110625F-F00A-49F9-A0EC-FEEE2271C895}"/>
    <hyperlink ref="D359" r:id="rId358" xr:uid="{D1829174-653B-41CF-9FEC-3970CFBF47F8}"/>
    <hyperlink ref="D360" r:id="rId359" xr:uid="{2476F908-4A93-4221-B09B-1045B9BE1116}"/>
    <hyperlink ref="D361" r:id="rId360" xr:uid="{EA567297-9F92-42D8-84D9-993436D10D97}"/>
    <hyperlink ref="D362" r:id="rId361" xr:uid="{E5131D75-5D1F-480D-8651-7FC08B4565A3}"/>
    <hyperlink ref="D363" r:id="rId362" xr:uid="{A7C200BF-4DBA-4745-B179-042E53675CEE}"/>
    <hyperlink ref="D364" r:id="rId363" xr:uid="{F2B410AA-396F-460E-A1A0-C09AD4A0D6A8}"/>
    <hyperlink ref="D365" r:id="rId364" xr:uid="{50EF489C-A8B4-4299-AC43-1817A5650824}"/>
    <hyperlink ref="D366" r:id="rId365" xr:uid="{F3230D8C-8D79-46D4-ADFD-67D5F0042161}"/>
    <hyperlink ref="D367" r:id="rId366" xr:uid="{0540E497-3E5B-472F-9521-4738CD8EC5AA}"/>
    <hyperlink ref="D368" r:id="rId367" xr:uid="{22CBDBAE-95A2-4B0A-89AF-2E9727907C1E}"/>
    <hyperlink ref="D369" r:id="rId368" xr:uid="{852B8599-BE3C-456B-B1C2-7E38CC497B75}"/>
    <hyperlink ref="D370" r:id="rId369" xr:uid="{A17323E7-6060-46DA-817E-5E8E6DD314F5}"/>
    <hyperlink ref="D371" r:id="rId370" xr:uid="{03C8CBEF-16E7-4C08-8D31-FCC7F45BD8D5}"/>
    <hyperlink ref="D372" r:id="rId371" xr:uid="{5B9385F0-A394-4B6C-A127-77AF26354FA7}"/>
    <hyperlink ref="D373" r:id="rId372" xr:uid="{7DA55BA6-5A72-4D9E-950E-79A4113B66C7}"/>
    <hyperlink ref="D374" r:id="rId373" xr:uid="{B5DF33FF-F11A-4392-8A61-7898291A3D7D}"/>
    <hyperlink ref="D375" r:id="rId374" xr:uid="{47BFC047-8ECA-4B5E-B955-62D5AD6EA6AF}"/>
    <hyperlink ref="D376" r:id="rId375" xr:uid="{188C157F-2135-4E42-AE79-E04E4D667F9F}"/>
    <hyperlink ref="D377" r:id="rId376" xr:uid="{0FF3E3EF-A090-474D-A286-3635A99075D0}"/>
    <hyperlink ref="D378" r:id="rId377" xr:uid="{D1B4CDDC-CF73-47E8-9766-602431FA8A18}"/>
    <hyperlink ref="D379" r:id="rId378" xr:uid="{3F3B030D-12A8-4DB7-A3E2-3969711C6F98}"/>
    <hyperlink ref="D380" r:id="rId379" xr:uid="{04CB2F91-AA82-4038-AF8C-257BF82B8825}"/>
    <hyperlink ref="D381" r:id="rId380" xr:uid="{972B9D4C-5ACE-4FE1-8FFB-5EF9926FBD1B}"/>
    <hyperlink ref="D382" r:id="rId381" xr:uid="{90DA3271-C3F5-49E7-ADF7-9382EA1F0D91}"/>
    <hyperlink ref="D383" r:id="rId382" xr:uid="{58141291-BE48-42B6-87DB-5C6DC120AEC7}"/>
    <hyperlink ref="D384" r:id="rId383" xr:uid="{1E1F66B0-CBEC-490E-8FA9-49C429E092B5}"/>
    <hyperlink ref="D385" r:id="rId384" xr:uid="{FE7B56ED-550D-48E3-9078-B719C473C103}"/>
    <hyperlink ref="D386" r:id="rId385" xr:uid="{4B2E830F-9942-44AC-A1E6-2BE48471DE41}"/>
    <hyperlink ref="D387" r:id="rId386" xr:uid="{3DE8AEEB-C67A-4CAF-A721-7B0292B8EF97}"/>
    <hyperlink ref="D388" r:id="rId387" xr:uid="{F516AED5-5C6D-4944-A0E7-50C089B9FCE6}"/>
    <hyperlink ref="D389" r:id="rId388" xr:uid="{27B3C80A-A47B-457F-8C87-40CAC5FC9126}"/>
    <hyperlink ref="D390" r:id="rId389" xr:uid="{3725F832-22FE-4EE7-A7D5-585EA901470C}"/>
    <hyperlink ref="D391" r:id="rId390" xr:uid="{6A0192E7-56F7-4C64-815A-9F2D4C27C1F6}"/>
    <hyperlink ref="D392" r:id="rId391" xr:uid="{FD887721-7860-4ACD-82A6-D728283EAB9A}"/>
    <hyperlink ref="D393" r:id="rId392" xr:uid="{50C90920-DE05-4FE3-B450-1607805D3E0F}"/>
    <hyperlink ref="D394" r:id="rId393" xr:uid="{B597CBEE-C5CF-422C-A6F7-38FB3C4AA779}"/>
    <hyperlink ref="D395" r:id="rId394" xr:uid="{C04126D9-FF55-4712-A1BC-E3710BD5663C}"/>
    <hyperlink ref="D396" r:id="rId395" xr:uid="{D4CA2B5B-CF5D-4804-8FBA-34E38EC90ABB}"/>
    <hyperlink ref="D397" r:id="rId396" xr:uid="{0ECBF683-E061-479E-A292-797DEFE53FE4}"/>
    <hyperlink ref="D398" r:id="rId397" xr:uid="{357371DC-5FCB-4885-9571-148C5D8F32AD}"/>
    <hyperlink ref="D399" r:id="rId398" xr:uid="{8D870631-3C79-4BD6-8D50-DA90C8DADAD0}"/>
    <hyperlink ref="D400" r:id="rId399" xr:uid="{AB557EA2-AA79-4A3D-9ECF-FD9271CFD743}"/>
    <hyperlink ref="D401" r:id="rId400" xr:uid="{F61411E6-302E-4C62-96FB-A9661659A666}"/>
    <hyperlink ref="D402" r:id="rId401" xr:uid="{3D45370B-22AD-453E-AC0E-68F58D59E225}"/>
    <hyperlink ref="D403" r:id="rId402" xr:uid="{B65257C1-D36E-44A5-B1FB-A37E9F389781}"/>
    <hyperlink ref="D404" r:id="rId403" xr:uid="{868B0CC4-5C29-4CB3-8663-35277AA71076}"/>
    <hyperlink ref="D405" r:id="rId404" xr:uid="{9000462F-2062-4189-9C28-972A5A451F1F}"/>
    <hyperlink ref="D406" r:id="rId405" xr:uid="{6FF2F77C-8DDE-4A52-BC73-D161D09AE1EF}"/>
    <hyperlink ref="D407" r:id="rId406" xr:uid="{69C1AE44-52C6-4E14-845D-31F187E2C1C1}"/>
    <hyperlink ref="D408" r:id="rId407" xr:uid="{EB5054B0-8E53-4331-BD08-5AED5F2FC10A}"/>
    <hyperlink ref="D409" r:id="rId408" xr:uid="{E27427E1-0935-45E2-95AA-481BF27E0916}"/>
    <hyperlink ref="D410" r:id="rId409" xr:uid="{2AE67DE7-226C-4026-9B2A-7B422526FF86}"/>
    <hyperlink ref="D411" r:id="rId410" xr:uid="{F2146BF9-18D5-4436-8A9A-819AEEDA63F8}"/>
    <hyperlink ref="D412" r:id="rId411" xr:uid="{ADA35995-5BFA-4CC1-A53C-F807832CE227}"/>
    <hyperlink ref="D413" r:id="rId412" xr:uid="{6FC69D29-26F4-4CBB-9C38-DA75491FF5D5}"/>
    <hyperlink ref="D414" r:id="rId413" xr:uid="{A75C919D-A54D-4FED-8CA9-7199446A6D55}"/>
    <hyperlink ref="D415" r:id="rId414" xr:uid="{4FED49BE-31D5-44BF-B256-D5F66B5C1204}"/>
    <hyperlink ref="D416" r:id="rId415" xr:uid="{C1E7761B-8402-4B1C-AA8A-557E65CEF9A6}"/>
    <hyperlink ref="D417" r:id="rId416" xr:uid="{EA93C012-F18F-4D61-B92B-EC2E8987CF72}"/>
    <hyperlink ref="D418" r:id="rId417" xr:uid="{6A66E049-451F-4FF0-999D-6F8CC091EA88}"/>
    <hyperlink ref="D419" r:id="rId418" xr:uid="{C227E2A5-FAA6-46FC-AC49-BAA1ACA1DAB5}"/>
    <hyperlink ref="D420" r:id="rId419" xr:uid="{F7264343-C2A6-4F6F-BE3B-6B36FA8B151C}"/>
    <hyperlink ref="D421" r:id="rId420" xr:uid="{1F3D693D-0C66-4AE1-A018-02F52FA93230}"/>
    <hyperlink ref="D422" r:id="rId421" xr:uid="{A10FC20B-B1E0-4C7F-A23E-EE8AF2E5060A}"/>
    <hyperlink ref="D423" r:id="rId422" xr:uid="{ED6EC35D-CEB1-42EF-9CC6-377C5BA06C64}"/>
    <hyperlink ref="D424" r:id="rId423" xr:uid="{11D36F09-2036-44AF-96DC-5CF626DFC2D4}"/>
    <hyperlink ref="D425" r:id="rId424" xr:uid="{B84E350C-816A-4A58-9ACA-329E918EC239}"/>
    <hyperlink ref="D426" r:id="rId425" xr:uid="{070E30AC-33D1-4216-B99E-89F8A8B1F2F1}"/>
    <hyperlink ref="D427" r:id="rId426" xr:uid="{5A98087D-1C2B-4B14-BB1B-6BDEC1590FE6}"/>
    <hyperlink ref="D428" r:id="rId427" xr:uid="{4D9B5BC5-86AD-4942-B910-5D085E09B303}"/>
    <hyperlink ref="D429" r:id="rId428" xr:uid="{19F89F53-CF84-45DC-A50E-681784056700}"/>
    <hyperlink ref="D430" r:id="rId429" xr:uid="{20FAD0EE-82E6-4AF0-97B4-1C6BB9712DCC}"/>
    <hyperlink ref="D431" r:id="rId430" xr:uid="{F1B024E5-83C1-4556-9BA1-93B361D6C93B}"/>
    <hyperlink ref="D432" r:id="rId431" xr:uid="{BDED03A0-FFDA-4DBC-8197-729DA5A3FCFF}"/>
    <hyperlink ref="D433" r:id="rId432" xr:uid="{9E731D0C-2064-4A1A-BEC8-883D7D6AD018}"/>
    <hyperlink ref="D434" r:id="rId433" xr:uid="{DB741A2F-D15F-45B3-969B-5EA17512B6E9}"/>
    <hyperlink ref="D435" r:id="rId434" xr:uid="{197AC522-61F0-4957-BB6F-62045F9F78B7}"/>
    <hyperlink ref="D436" r:id="rId435" xr:uid="{036E7BDC-7B92-4715-9C32-070850D726DE}"/>
    <hyperlink ref="D437" r:id="rId436" xr:uid="{01E50760-BAED-4FE1-AE80-3ED46CB10E5A}"/>
    <hyperlink ref="D438" r:id="rId437" xr:uid="{A00BDF4E-12D3-44D7-AC1E-A64A4921E596}"/>
    <hyperlink ref="D441" r:id="rId438" xr:uid="{AA9B4E03-C3FF-4B6F-B79C-BE41399E68E3}"/>
    <hyperlink ref="D442" r:id="rId439" xr:uid="{2C2E1ED1-117B-4B68-82C5-77FE04A9C554}"/>
    <hyperlink ref="D443" r:id="rId440" xr:uid="{A09DB28E-F169-42DC-B51E-9E04A4E1248F}"/>
    <hyperlink ref="D444" r:id="rId441" xr:uid="{72E79969-D90D-474E-90A5-3DA951E1EB5F}"/>
    <hyperlink ref="D445" r:id="rId442" xr:uid="{918DF445-16CF-4D1C-B2B5-2DBF8175BBAC}"/>
    <hyperlink ref="D446" r:id="rId443" xr:uid="{6434ADE9-BD5F-4B7D-ADD6-94D93F28386B}"/>
    <hyperlink ref="D447" r:id="rId444" xr:uid="{CC68FEF9-A5CB-4A00-8EF7-3FD9A66DCF68}"/>
    <hyperlink ref="D448" r:id="rId445" xr:uid="{83EAD54A-1534-427E-8E5F-14CB0C5FAC72}"/>
    <hyperlink ref="D449" r:id="rId446" xr:uid="{BDAB136B-F97D-4701-ADC3-973CB9FCB2E6}"/>
    <hyperlink ref="D450" r:id="rId447" xr:uid="{D1F51345-6A7D-42CD-93BA-D993E9C262CA}"/>
    <hyperlink ref="D451" r:id="rId448" xr:uid="{D034AED0-8F53-4FAE-8DEF-D9750C518688}"/>
    <hyperlink ref="D452" r:id="rId449" xr:uid="{2A177579-374D-4D84-95A4-9A57DC613BB5}"/>
    <hyperlink ref="D453" r:id="rId450" xr:uid="{7967264E-F8A4-4F92-80CE-B50B5EA721B2}"/>
    <hyperlink ref="D454" r:id="rId451" xr:uid="{597392D7-E0CD-4490-A9B4-93F49DAFC26B}"/>
    <hyperlink ref="D455" r:id="rId452" xr:uid="{60F72949-3074-49F1-A978-E0C8AA846CCE}"/>
    <hyperlink ref="D456" r:id="rId453" xr:uid="{61D5A1CC-6772-468A-A832-0A10A86B6E07}"/>
    <hyperlink ref="D457" r:id="rId454" xr:uid="{77C08756-74B3-467C-85B2-064C1E5CF3A3}"/>
    <hyperlink ref="D458" r:id="rId455" xr:uid="{8BB93A7A-9699-4B57-8A86-C30D23D22046}"/>
    <hyperlink ref="D459" r:id="rId456" xr:uid="{0A986600-62E0-4045-9726-4B81282A61BA}"/>
    <hyperlink ref="D460" r:id="rId457" xr:uid="{2B85F5CE-8D2E-4680-B7A7-BBC1859CD5FE}"/>
  </hyperlinks>
  <pageMargins left="0.7" right="0.7" top="0.75" bottom="0.75" header="0.3" footer="0.3"/>
  <pageSetup paperSize="9" orientation="portrait" r:id="rId4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7</vt:i4>
      </vt:variant>
    </vt:vector>
  </HeadingPairs>
  <TitlesOfParts>
    <vt:vector size="7" baseType="lpstr">
      <vt:lpstr>Весь прайс</vt:lpstr>
      <vt:lpstr>Блискавкозахист</vt:lpstr>
      <vt:lpstr>Уземлення</vt:lpstr>
      <vt:lpstr>Окремостоячі БП</vt:lpstr>
      <vt:lpstr>Активний ESE</vt:lpstr>
      <vt:lpstr>Внутрішній БЗ (ПЗІП)</vt:lpstr>
      <vt:lpstr>ПЗІП Saltek весь прайс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AsusLeo3</dc:creator>
  <cp:lastModifiedBy>Користувач Lenovo</cp:lastModifiedBy>
  <cp:lastPrinted>2023-01-20T09:34:03Z</cp:lastPrinted>
  <dcterms:created xsi:type="dcterms:W3CDTF">2022-05-16T13:44:02Z</dcterms:created>
  <dcterms:modified xsi:type="dcterms:W3CDTF">2026-06-12T10:26:38Z</dcterms:modified>
</cp:coreProperties>
</file>